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70" windowWidth="15195" windowHeight="11760" activeTab="1"/>
  </bookViews>
  <sheets>
    <sheet name="CALCULATIONS" sheetId="1" r:id="rId1"/>
    <sheet name="TIME EVOLUTION" sheetId="2" r:id="rId2"/>
    <sheet name="Φύλλο3" sheetId="3" r:id="rId3"/>
  </sheets>
  <definedNames>
    <definedName name="AKATH">CALCULATIONS!$L$17</definedName>
    <definedName name="AKATHETOS">CALCULATIONS!$AR$10</definedName>
    <definedName name="Aktina">CALCULATIONS!$E$18</definedName>
    <definedName name="Alfa1">CALCULATIONS!$H$7</definedName>
    <definedName name="Alfa1F">CALCULATIONS!$K$7</definedName>
    <definedName name="Alfa2">CALCULATIONS!$H$8</definedName>
    <definedName name="Alfa2F">CALCULATIONS!$K$8</definedName>
    <definedName name="ax_current">CALCULATIONS!$Q$15</definedName>
    <definedName name="axf">CALCULATIONS!$AF$12</definedName>
    <definedName name="AXF_2">'TIME EVOLUTION'!$P$56</definedName>
    <definedName name="ay_current">CALCULATIONS!$R$15</definedName>
    <definedName name="ayf">CALCULATIONS!$AF$13</definedName>
    <definedName name="AYF_2">'TIME EVOLUTION'!$P$57</definedName>
    <definedName name="CURRENTVX">CALCULATIONS!$M$13</definedName>
    <definedName name="CURRENTVY">CALCULATIONS!$N$13</definedName>
    <definedName name="CURRENTX">CALCULATIONS!$K$13</definedName>
    <definedName name="CURRENTY">CALCULATIONS!$L$13</definedName>
    <definedName name="D">CALCULATIONS!$E$16</definedName>
    <definedName name="dfi">CALCULATIONS!$O$55</definedName>
    <definedName name="Dm">CALCULATIONS!$H$6</definedName>
    <definedName name="dt">CALCULATIONS!$E$12</definedName>
    <definedName name="epsilon">CALCULATIONS!$E$13</definedName>
    <definedName name="F">CALCULATIONS!$E$20</definedName>
    <definedName name="F_CURV_R">CALCULATIONS!$AN$11</definedName>
    <definedName name="F_Kx">CALCULATIONS!$Q$13</definedName>
    <definedName name="F_ky">CALCULATIONS!$R$13</definedName>
    <definedName name="FCUR_X">'TIME EVOLUTION'!$P$52</definedName>
    <definedName name="FCUR_Y">'TIME EVOLUTION'!$Q$52</definedName>
    <definedName name="Fcurrent_vy">CALCULATIONS!$AK$12</definedName>
    <definedName name="Fcurrent_x">CALCULATIONS!$AH$12</definedName>
    <definedName name="Fcurrentvx">CALCULATIONS!$AJ$12</definedName>
    <definedName name="Fcurrenty">CALCULATIONS!$AI$12</definedName>
    <definedName name="FCURV">'TIME EVOLUTION'!$V$53</definedName>
    <definedName name="FCX">'TIME EVOLUTION'!$W$54</definedName>
    <definedName name="FCY">'TIME EVOLUTION'!$W$55</definedName>
    <definedName name="FKATH">'TIME EVOLUTION'!$Z$52</definedName>
    <definedName name="FRX">CALCULATIONS!$AO$12</definedName>
    <definedName name="FRY">CALCULATIONS!$AO$13</definedName>
    <definedName name="FVX">'TIME EVOLUTION'!$R$52</definedName>
    <definedName name="FVY">'TIME EVOLUTION'!$S$52</definedName>
    <definedName name="FX_MAGNET">CALCULATIONS!$O$13</definedName>
    <definedName name="fxtotal">CALCULATIONS!$O$15</definedName>
    <definedName name="FY_MAGNET">CALCULATIONS!$P$13</definedName>
    <definedName name="fytotal">CALCULATIONS!$P$15</definedName>
    <definedName name="Kappa">CALCULATIONS!$H$14</definedName>
    <definedName name="lamda">CALCULATIONS!$E$14</definedName>
    <definedName name="m">CALCULATIONS!$E$4</definedName>
    <definedName name="m1f">CALCULATIONS!$K$4</definedName>
    <definedName name="m2f">CALCULATIONS!$K$5</definedName>
    <definedName name="magnet">CALCULATIONS!$E$19</definedName>
    <definedName name="MAX_TIME">CALCULATIONS!$R$10</definedName>
    <definedName name="miia">CALCULATIONS!$H$4</definedName>
    <definedName name="miib">CALCULATIONS!$H$5</definedName>
    <definedName name="NX">CALCULATIONS!$L$16</definedName>
    <definedName name="NY">CALCULATIONS!$M$16</definedName>
    <definedName name="omega">CALCULATIONS!$E$17</definedName>
    <definedName name="period">CALCULATIONS!$E$15</definedName>
    <definedName name="R_KAMP">CALCULATIONS!$L$18</definedName>
    <definedName name="RX">CALCULATIONS!$L$19</definedName>
    <definedName name="RY">CALCULATIONS!$N$19</definedName>
    <definedName name="t">CALCULATIONS!$E$21</definedName>
    <definedName name="VINFOUCAULT">CALCULATIONS!$L$10</definedName>
    <definedName name="VSQUARE">CALCULATIONS!$M$17</definedName>
    <definedName name="vxin">CALCULATIONS!$H$10</definedName>
    <definedName name="XRON">CALCULATIONS!$AC$1</definedName>
    <definedName name="XRONOS">CALCULATIONS!$M$9</definedName>
  </definedNames>
  <calcPr calcId="145621" refMode="R1C1"/>
</workbook>
</file>

<file path=xl/calcChain.xml><?xml version="1.0" encoding="utf-8"?>
<calcChain xmlns="http://schemas.openxmlformats.org/spreadsheetml/2006/main">
  <c r="E14" i="1" l="1"/>
  <c r="O60" i="1" l="1"/>
  <c r="N60" i="1"/>
  <c r="N61" i="1" s="1"/>
  <c r="P61" i="1" s="1"/>
  <c r="P59" i="1"/>
  <c r="O59" i="1"/>
  <c r="P58" i="1"/>
  <c r="O58" i="1"/>
  <c r="N59" i="1"/>
  <c r="O55" i="1"/>
  <c r="N58" i="1"/>
  <c r="E7" i="1"/>
  <c r="O61" i="1" l="1"/>
  <c r="N62" i="1"/>
  <c r="P60" i="1"/>
  <c r="H910" i="2"/>
  <c r="G910" i="2"/>
  <c r="B910" i="2"/>
  <c r="A910" i="2"/>
  <c r="H909" i="2"/>
  <c r="G909" i="2"/>
  <c r="B909" i="2"/>
  <c r="A909" i="2"/>
  <c r="H908" i="2"/>
  <c r="G908" i="2"/>
  <c r="B908" i="2"/>
  <c r="A908" i="2"/>
  <c r="H907" i="2"/>
  <c r="G907" i="2"/>
  <c r="B907" i="2"/>
  <c r="A907" i="2"/>
  <c r="H906" i="2"/>
  <c r="G906" i="2"/>
  <c r="B906" i="2"/>
  <c r="A906" i="2"/>
  <c r="H905" i="2"/>
  <c r="G905" i="2"/>
  <c r="B905" i="2"/>
  <c r="A905" i="2"/>
  <c r="H904" i="2"/>
  <c r="G904" i="2"/>
  <c r="B904" i="2"/>
  <c r="A904" i="2"/>
  <c r="H903" i="2"/>
  <c r="G903" i="2"/>
  <c r="B903" i="2"/>
  <c r="A903" i="2"/>
  <c r="H902" i="2"/>
  <c r="G902" i="2"/>
  <c r="B902" i="2"/>
  <c r="A902" i="2"/>
  <c r="H901" i="2"/>
  <c r="G901" i="2"/>
  <c r="B901" i="2"/>
  <c r="A901" i="2"/>
  <c r="H900" i="2"/>
  <c r="G900" i="2"/>
  <c r="B900" i="2"/>
  <c r="A900" i="2"/>
  <c r="H899" i="2"/>
  <c r="G899" i="2"/>
  <c r="B899" i="2"/>
  <c r="A899" i="2"/>
  <c r="H898" i="2"/>
  <c r="G898" i="2"/>
  <c r="B898" i="2"/>
  <c r="A898" i="2"/>
  <c r="H897" i="2"/>
  <c r="G897" i="2"/>
  <c r="B897" i="2"/>
  <c r="A897" i="2"/>
  <c r="H896" i="2"/>
  <c r="G896" i="2"/>
  <c r="B896" i="2"/>
  <c r="A896" i="2"/>
  <c r="H895" i="2"/>
  <c r="G895" i="2"/>
  <c r="B895" i="2"/>
  <c r="A895" i="2"/>
  <c r="H894" i="2"/>
  <c r="G894" i="2"/>
  <c r="B894" i="2"/>
  <c r="A894" i="2"/>
  <c r="H893" i="2"/>
  <c r="G893" i="2"/>
  <c r="B893" i="2"/>
  <c r="A893" i="2"/>
  <c r="H892" i="2"/>
  <c r="G892" i="2"/>
  <c r="B892" i="2"/>
  <c r="A892" i="2"/>
  <c r="H891" i="2"/>
  <c r="G891" i="2"/>
  <c r="B891" i="2"/>
  <c r="A891" i="2"/>
  <c r="H890" i="2"/>
  <c r="G890" i="2"/>
  <c r="B890" i="2"/>
  <c r="A890" i="2"/>
  <c r="H889" i="2"/>
  <c r="G889" i="2"/>
  <c r="B889" i="2"/>
  <c r="A889" i="2"/>
  <c r="H888" i="2"/>
  <c r="G888" i="2"/>
  <c r="B888" i="2"/>
  <c r="A888" i="2"/>
  <c r="H887" i="2"/>
  <c r="G887" i="2"/>
  <c r="B887" i="2"/>
  <c r="A887" i="2"/>
  <c r="H886" i="2"/>
  <c r="G886" i="2"/>
  <c r="B886" i="2"/>
  <c r="A886" i="2"/>
  <c r="H885" i="2"/>
  <c r="G885" i="2"/>
  <c r="B885" i="2"/>
  <c r="A885" i="2"/>
  <c r="H884" i="2"/>
  <c r="G884" i="2"/>
  <c r="B884" i="2"/>
  <c r="A884" i="2"/>
  <c r="H883" i="2"/>
  <c r="G883" i="2"/>
  <c r="B883" i="2"/>
  <c r="A883" i="2"/>
  <c r="H882" i="2"/>
  <c r="G882" i="2"/>
  <c r="B882" i="2"/>
  <c r="A882" i="2"/>
  <c r="H881" i="2"/>
  <c r="G881" i="2"/>
  <c r="B881" i="2"/>
  <c r="A881" i="2"/>
  <c r="H880" i="2"/>
  <c r="G880" i="2"/>
  <c r="B880" i="2"/>
  <c r="A880" i="2"/>
  <c r="H879" i="2"/>
  <c r="G879" i="2"/>
  <c r="B879" i="2"/>
  <c r="A879" i="2"/>
  <c r="H878" i="2"/>
  <c r="G878" i="2"/>
  <c r="B878" i="2"/>
  <c r="A878" i="2"/>
  <c r="H877" i="2"/>
  <c r="G877" i="2"/>
  <c r="B877" i="2"/>
  <c r="A877" i="2"/>
  <c r="H876" i="2"/>
  <c r="G876" i="2"/>
  <c r="B876" i="2"/>
  <c r="A876" i="2"/>
  <c r="H875" i="2"/>
  <c r="G875" i="2"/>
  <c r="B875" i="2"/>
  <c r="A875" i="2"/>
  <c r="H874" i="2"/>
  <c r="G874" i="2"/>
  <c r="B874" i="2"/>
  <c r="A874" i="2"/>
  <c r="H873" i="2"/>
  <c r="G873" i="2"/>
  <c r="B873" i="2"/>
  <c r="A873" i="2"/>
  <c r="H872" i="2"/>
  <c r="G872" i="2"/>
  <c r="B872" i="2"/>
  <c r="A872" i="2"/>
  <c r="H871" i="2"/>
  <c r="G871" i="2"/>
  <c r="B871" i="2"/>
  <c r="A871" i="2"/>
  <c r="H870" i="2"/>
  <c r="G870" i="2"/>
  <c r="B870" i="2"/>
  <c r="A870" i="2"/>
  <c r="H869" i="2"/>
  <c r="G869" i="2"/>
  <c r="B869" i="2"/>
  <c r="A869" i="2"/>
  <c r="H868" i="2"/>
  <c r="G868" i="2"/>
  <c r="B868" i="2"/>
  <c r="A868" i="2"/>
  <c r="H867" i="2"/>
  <c r="G867" i="2"/>
  <c r="B867" i="2"/>
  <c r="A867" i="2"/>
  <c r="H866" i="2"/>
  <c r="G866" i="2"/>
  <c r="B866" i="2"/>
  <c r="A866" i="2"/>
  <c r="H865" i="2"/>
  <c r="G865" i="2"/>
  <c r="B865" i="2"/>
  <c r="A865" i="2"/>
  <c r="H864" i="2"/>
  <c r="G864" i="2"/>
  <c r="B864" i="2"/>
  <c r="A864" i="2"/>
  <c r="H863" i="2"/>
  <c r="G863" i="2"/>
  <c r="B863" i="2"/>
  <c r="A863" i="2"/>
  <c r="H862" i="2"/>
  <c r="G862" i="2"/>
  <c r="B862" i="2"/>
  <c r="A862" i="2"/>
  <c r="H861" i="2"/>
  <c r="G861" i="2"/>
  <c r="B861" i="2"/>
  <c r="A861" i="2"/>
  <c r="H860" i="2"/>
  <c r="G860" i="2"/>
  <c r="B860" i="2"/>
  <c r="A860" i="2"/>
  <c r="H859" i="2"/>
  <c r="G859" i="2"/>
  <c r="B859" i="2"/>
  <c r="A859" i="2"/>
  <c r="H858" i="2"/>
  <c r="G858" i="2"/>
  <c r="B858" i="2"/>
  <c r="A858" i="2"/>
  <c r="H857" i="2"/>
  <c r="G857" i="2"/>
  <c r="B857" i="2"/>
  <c r="A857" i="2"/>
  <c r="H856" i="2"/>
  <c r="G856" i="2"/>
  <c r="B856" i="2"/>
  <c r="A856" i="2"/>
  <c r="H855" i="2"/>
  <c r="G855" i="2"/>
  <c r="B855" i="2"/>
  <c r="A855" i="2"/>
  <c r="H854" i="2"/>
  <c r="G854" i="2"/>
  <c r="B854" i="2"/>
  <c r="A854" i="2"/>
  <c r="H853" i="2"/>
  <c r="G853" i="2"/>
  <c r="B853" i="2"/>
  <c r="A853" i="2"/>
  <c r="H852" i="2"/>
  <c r="G852" i="2"/>
  <c r="B852" i="2"/>
  <c r="A852" i="2"/>
  <c r="H851" i="2"/>
  <c r="G851" i="2"/>
  <c r="B851" i="2"/>
  <c r="A851" i="2"/>
  <c r="H850" i="2"/>
  <c r="G850" i="2"/>
  <c r="B850" i="2"/>
  <c r="A850" i="2"/>
  <c r="H849" i="2"/>
  <c r="G849" i="2"/>
  <c r="B849" i="2"/>
  <c r="A849" i="2"/>
  <c r="H848" i="2"/>
  <c r="G848" i="2"/>
  <c r="B848" i="2"/>
  <c r="A848" i="2"/>
  <c r="H847" i="2"/>
  <c r="G847" i="2"/>
  <c r="B847" i="2"/>
  <c r="A847" i="2"/>
  <c r="H846" i="2"/>
  <c r="G846" i="2"/>
  <c r="B846" i="2"/>
  <c r="A846" i="2"/>
  <c r="H845" i="2"/>
  <c r="G845" i="2"/>
  <c r="B845" i="2"/>
  <c r="A845" i="2"/>
  <c r="H844" i="2"/>
  <c r="G844" i="2"/>
  <c r="B844" i="2"/>
  <c r="A844" i="2"/>
  <c r="H843" i="2"/>
  <c r="G843" i="2"/>
  <c r="B843" i="2"/>
  <c r="A843" i="2"/>
  <c r="H842" i="2"/>
  <c r="G842" i="2"/>
  <c r="B842" i="2"/>
  <c r="A842" i="2"/>
  <c r="H841" i="2"/>
  <c r="G841" i="2"/>
  <c r="B841" i="2"/>
  <c r="A841" i="2"/>
  <c r="H840" i="2"/>
  <c r="G840" i="2"/>
  <c r="B840" i="2"/>
  <c r="A840" i="2"/>
  <c r="H839" i="2"/>
  <c r="G839" i="2"/>
  <c r="B839" i="2"/>
  <c r="A839" i="2"/>
  <c r="H838" i="2"/>
  <c r="G838" i="2"/>
  <c r="B838" i="2"/>
  <c r="A838" i="2"/>
  <c r="H837" i="2"/>
  <c r="G837" i="2"/>
  <c r="B837" i="2"/>
  <c r="A837" i="2"/>
  <c r="H836" i="2"/>
  <c r="G836" i="2"/>
  <c r="B836" i="2"/>
  <c r="A836" i="2"/>
  <c r="H835" i="2"/>
  <c r="G835" i="2"/>
  <c r="B835" i="2"/>
  <c r="A835" i="2"/>
  <c r="H834" i="2"/>
  <c r="G834" i="2"/>
  <c r="B834" i="2"/>
  <c r="A834" i="2"/>
  <c r="H833" i="2"/>
  <c r="G833" i="2"/>
  <c r="B833" i="2"/>
  <c r="A833" i="2"/>
  <c r="H832" i="2"/>
  <c r="G832" i="2"/>
  <c r="B832" i="2"/>
  <c r="A832" i="2"/>
  <c r="H831" i="2"/>
  <c r="G831" i="2"/>
  <c r="B831" i="2"/>
  <c r="A831" i="2"/>
  <c r="H830" i="2"/>
  <c r="G830" i="2"/>
  <c r="B830" i="2"/>
  <c r="A830" i="2"/>
  <c r="H829" i="2"/>
  <c r="G829" i="2"/>
  <c r="B829" i="2"/>
  <c r="A829" i="2"/>
  <c r="H828" i="2"/>
  <c r="G828" i="2"/>
  <c r="B828" i="2"/>
  <c r="A828" i="2"/>
  <c r="H827" i="2"/>
  <c r="G827" i="2"/>
  <c r="B827" i="2"/>
  <c r="A827" i="2"/>
  <c r="H826" i="2"/>
  <c r="G826" i="2"/>
  <c r="B826" i="2"/>
  <c r="A826" i="2"/>
  <c r="H825" i="2"/>
  <c r="G825" i="2"/>
  <c r="B825" i="2"/>
  <c r="A825" i="2"/>
  <c r="H824" i="2"/>
  <c r="G824" i="2"/>
  <c r="B824" i="2"/>
  <c r="A824" i="2"/>
  <c r="H823" i="2"/>
  <c r="G823" i="2"/>
  <c r="B823" i="2"/>
  <c r="A823" i="2"/>
  <c r="H822" i="2"/>
  <c r="G822" i="2"/>
  <c r="B822" i="2"/>
  <c r="A822" i="2"/>
  <c r="H821" i="2"/>
  <c r="G821" i="2"/>
  <c r="B821" i="2"/>
  <c r="A821" i="2"/>
  <c r="H820" i="2"/>
  <c r="G820" i="2"/>
  <c r="B820" i="2"/>
  <c r="A820" i="2"/>
  <c r="H819" i="2"/>
  <c r="G819" i="2"/>
  <c r="B819" i="2"/>
  <c r="A819" i="2"/>
  <c r="H818" i="2"/>
  <c r="G818" i="2"/>
  <c r="B818" i="2"/>
  <c r="A818" i="2"/>
  <c r="H817" i="2"/>
  <c r="G817" i="2"/>
  <c r="B817" i="2"/>
  <c r="A817" i="2"/>
  <c r="H816" i="2"/>
  <c r="G816" i="2"/>
  <c r="B816" i="2"/>
  <c r="A816" i="2"/>
  <c r="H815" i="2"/>
  <c r="G815" i="2"/>
  <c r="B815" i="2"/>
  <c r="A815" i="2"/>
  <c r="H814" i="2"/>
  <c r="G814" i="2"/>
  <c r="B814" i="2"/>
  <c r="A814" i="2"/>
  <c r="H813" i="2"/>
  <c r="G813" i="2"/>
  <c r="B813" i="2"/>
  <c r="A813" i="2"/>
  <c r="H812" i="2"/>
  <c r="G812" i="2"/>
  <c r="B812" i="2"/>
  <c r="A812" i="2"/>
  <c r="H811" i="2"/>
  <c r="G811" i="2"/>
  <c r="B811" i="2"/>
  <c r="A811" i="2"/>
  <c r="H810" i="2"/>
  <c r="G810" i="2"/>
  <c r="B810" i="2"/>
  <c r="A810" i="2"/>
  <c r="H809" i="2"/>
  <c r="G809" i="2"/>
  <c r="B809" i="2"/>
  <c r="A809" i="2"/>
  <c r="H808" i="2"/>
  <c r="G808" i="2"/>
  <c r="B808" i="2"/>
  <c r="A808" i="2"/>
  <c r="H807" i="2"/>
  <c r="G807" i="2"/>
  <c r="B807" i="2"/>
  <c r="A807" i="2"/>
  <c r="H806" i="2"/>
  <c r="G806" i="2"/>
  <c r="B806" i="2"/>
  <c r="A806" i="2"/>
  <c r="H805" i="2"/>
  <c r="G805" i="2"/>
  <c r="B805" i="2"/>
  <c r="A805" i="2"/>
  <c r="H804" i="2"/>
  <c r="G804" i="2"/>
  <c r="B804" i="2"/>
  <c r="A804" i="2"/>
  <c r="H803" i="2"/>
  <c r="G803" i="2"/>
  <c r="B803" i="2"/>
  <c r="A803" i="2"/>
  <c r="H802" i="2"/>
  <c r="G802" i="2"/>
  <c r="B802" i="2"/>
  <c r="A802" i="2"/>
  <c r="H801" i="2"/>
  <c r="G801" i="2"/>
  <c r="B801" i="2"/>
  <c r="A801" i="2"/>
  <c r="H800" i="2"/>
  <c r="G800" i="2"/>
  <c r="B800" i="2"/>
  <c r="A800" i="2"/>
  <c r="H799" i="2"/>
  <c r="G799" i="2"/>
  <c r="B799" i="2"/>
  <c r="A799" i="2"/>
  <c r="H798" i="2"/>
  <c r="G798" i="2"/>
  <c r="B798" i="2"/>
  <c r="A798" i="2"/>
  <c r="H797" i="2"/>
  <c r="G797" i="2"/>
  <c r="B797" i="2"/>
  <c r="A797" i="2"/>
  <c r="H796" i="2"/>
  <c r="G796" i="2"/>
  <c r="B796" i="2"/>
  <c r="A796" i="2"/>
  <c r="H795" i="2"/>
  <c r="G795" i="2"/>
  <c r="B795" i="2"/>
  <c r="A795" i="2"/>
  <c r="H794" i="2"/>
  <c r="G794" i="2"/>
  <c r="B794" i="2"/>
  <c r="A794" i="2"/>
  <c r="H793" i="2"/>
  <c r="G793" i="2"/>
  <c r="B793" i="2"/>
  <c r="A793" i="2"/>
  <c r="H792" i="2"/>
  <c r="G792" i="2"/>
  <c r="B792" i="2"/>
  <c r="A792" i="2"/>
  <c r="H791" i="2"/>
  <c r="G791" i="2"/>
  <c r="B791" i="2"/>
  <c r="A791" i="2"/>
  <c r="H790" i="2"/>
  <c r="G790" i="2"/>
  <c r="B790" i="2"/>
  <c r="A790" i="2"/>
  <c r="H789" i="2"/>
  <c r="G789" i="2"/>
  <c r="B789" i="2"/>
  <c r="A789" i="2"/>
  <c r="H788" i="2"/>
  <c r="G788" i="2"/>
  <c r="B788" i="2"/>
  <c r="A788" i="2"/>
  <c r="H787" i="2"/>
  <c r="G787" i="2"/>
  <c r="B787" i="2"/>
  <c r="A787" i="2"/>
  <c r="H786" i="2"/>
  <c r="G786" i="2"/>
  <c r="B786" i="2"/>
  <c r="A786" i="2"/>
  <c r="H785" i="2"/>
  <c r="G785" i="2"/>
  <c r="B785" i="2"/>
  <c r="A785" i="2"/>
  <c r="H784" i="2"/>
  <c r="G784" i="2"/>
  <c r="B784" i="2"/>
  <c r="A784" i="2"/>
  <c r="H783" i="2"/>
  <c r="G783" i="2"/>
  <c r="B783" i="2"/>
  <c r="A783" i="2"/>
  <c r="H782" i="2"/>
  <c r="G782" i="2"/>
  <c r="B782" i="2"/>
  <c r="A782" i="2"/>
  <c r="H781" i="2"/>
  <c r="G781" i="2"/>
  <c r="B781" i="2"/>
  <c r="A781" i="2"/>
  <c r="H780" i="2"/>
  <c r="G780" i="2"/>
  <c r="B780" i="2"/>
  <c r="A780" i="2"/>
  <c r="H779" i="2"/>
  <c r="G779" i="2"/>
  <c r="B779" i="2"/>
  <c r="A779" i="2"/>
  <c r="H778" i="2"/>
  <c r="G778" i="2"/>
  <c r="B778" i="2"/>
  <c r="A778" i="2"/>
  <c r="H777" i="2"/>
  <c r="G777" i="2"/>
  <c r="B777" i="2"/>
  <c r="A777" i="2"/>
  <c r="H776" i="2"/>
  <c r="G776" i="2"/>
  <c r="B776" i="2"/>
  <c r="A776" i="2"/>
  <c r="H775" i="2"/>
  <c r="G775" i="2"/>
  <c r="B775" i="2"/>
  <c r="A775" i="2"/>
  <c r="H774" i="2"/>
  <c r="G774" i="2"/>
  <c r="B774" i="2"/>
  <c r="A774" i="2"/>
  <c r="H773" i="2"/>
  <c r="G773" i="2"/>
  <c r="B773" i="2"/>
  <c r="A773" i="2"/>
  <c r="H772" i="2"/>
  <c r="G772" i="2"/>
  <c r="B772" i="2"/>
  <c r="A772" i="2"/>
  <c r="H771" i="2"/>
  <c r="G771" i="2"/>
  <c r="B771" i="2"/>
  <c r="A771" i="2"/>
  <c r="H770" i="2"/>
  <c r="G770" i="2"/>
  <c r="B770" i="2"/>
  <c r="A770" i="2"/>
  <c r="H769" i="2"/>
  <c r="G769" i="2"/>
  <c r="B769" i="2"/>
  <c r="A769" i="2"/>
  <c r="H768" i="2"/>
  <c r="G768" i="2"/>
  <c r="B768" i="2"/>
  <c r="A768" i="2"/>
  <c r="H767" i="2"/>
  <c r="G767" i="2"/>
  <c r="B767" i="2"/>
  <c r="A767" i="2"/>
  <c r="H766" i="2"/>
  <c r="G766" i="2"/>
  <c r="B766" i="2"/>
  <c r="A766" i="2"/>
  <c r="H765" i="2"/>
  <c r="G765" i="2"/>
  <c r="B765" i="2"/>
  <c r="A765" i="2"/>
  <c r="H764" i="2"/>
  <c r="G764" i="2"/>
  <c r="B764" i="2"/>
  <c r="A764" i="2"/>
  <c r="H763" i="2"/>
  <c r="G763" i="2"/>
  <c r="B763" i="2"/>
  <c r="A763" i="2"/>
  <c r="H762" i="2"/>
  <c r="G762" i="2"/>
  <c r="B762" i="2"/>
  <c r="A762" i="2"/>
  <c r="H761" i="2"/>
  <c r="G761" i="2"/>
  <c r="B761" i="2"/>
  <c r="A761" i="2"/>
  <c r="H760" i="2"/>
  <c r="G760" i="2"/>
  <c r="B760" i="2"/>
  <c r="A760" i="2"/>
  <c r="H759" i="2"/>
  <c r="G759" i="2"/>
  <c r="B759" i="2"/>
  <c r="A759" i="2"/>
  <c r="H758" i="2"/>
  <c r="G758" i="2"/>
  <c r="B758" i="2"/>
  <c r="A758" i="2"/>
  <c r="H757" i="2"/>
  <c r="G757" i="2"/>
  <c r="B757" i="2"/>
  <c r="A757" i="2"/>
  <c r="H756" i="2"/>
  <c r="G756" i="2"/>
  <c r="B756" i="2"/>
  <c r="A756" i="2"/>
  <c r="H755" i="2"/>
  <c r="G755" i="2"/>
  <c r="B755" i="2"/>
  <c r="A755" i="2"/>
  <c r="H754" i="2"/>
  <c r="G754" i="2"/>
  <c r="B754" i="2"/>
  <c r="A754" i="2"/>
  <c r="H753" i="2"/>
  <c r="G753" i="2"/>
  <c r="B753" i="2"/>
  <c r="A753" i="2"/>
  <c r="H752" i="2"/>
  <c r="G752" i="2"/>
  <c r="B752" i="2"/>
  <c r="A752" i="2"/>
  <c r="H751" i="2"/>
  <c r="G751" i="2"/>
  <c r="B751" i="2"/>
  <c r="A751" i="2"/>
  <c r="H750" i="2"/>
  <c r="G750" i="2"/>
  <c r="B750" i="2"/>
  <c r="A750" i="2"/>
  <c r="H749" i="2"/>
  <c r="G749" i="2"/>
  <c r="B749" i="2"/>
  <c r="A749" i="2"/>
  <c r="H748" i="2"/>
  <c r="G748" i="2"/>
  <c r="B748" i="2"/>
  <c r="A748" i="2"/>
  <c r="H747" i="2"/>
  <c r="G747" i="2"/>
  <c r="B747" i="2"/>
  <c r="A747" i="2"/>
  <c r="H746" i="2"/>
  <c r="G746" i="2"/>
  <c r="B746" i="2"/>
  <c r="A746" i="2"/>
  <c r="H745" i="2"/>
  <c r="G745" i="2"/>
  <c r="B745" i="2"/>
  <c r="A745" i="2"/>
  <c r="H744" i="2"/>
  <c r="G744" i="2"/>
  <c r="B744" i="2"/>
  <c r="A744" i="2"/>
  <c r="H743" i="2"/>
  <c r="G743" i="2"/>
  <c r="B743" i="2"/>
  <c r="A743" i="2"/>
  <c r="H742" i="2"/>
  <c r="G742" i="2"/>
  <c r="B742" i="2"/>
  <c r="A742" i="2"/>
  <c r="H741" i="2"/>
  <c r="G741" i="2"/>
  <c r="B741" i="2"/>
  <c r="A741" i="2"/>
  <c r="H740" i="2"/>
  <c r="G740" i="2"/>
  <c r="B740" i="2"/>
  <c r="A740" i="2"/>
  <c r="H739" i="2"/>
  <c r="G739" i="2"/>
  <c r="B739" i="2"/>
  <c r="A739" i="2"/>
  <c r="H738" i="2"/>
  <c r="G738" i="2"/>
  <c r="B738" i="2"/>
  <c r="A738" i="2"/>
  <c r="H737" i="2"/>
  <c r="G737" i="2"/>
  <c r="B737" i="2"/>
  <c r="A737" i="2"/>
  <c r="H736" i="2"/>
  <c r="G736" i="2"/>
  <c r="B736" i="2"/>
  <c r="A736" i="2"/>
  <c r="H735" i="2"/>
  <c r="G735" i="2"/>
  <c r="B735" i="2"/>
  <c r="A735" i="2"/>
  <c r="H734" i="2"/>
  <c r="G734" i="2"/>
  <c r="B734" i="2"/>
  <c r="A734" i="2"/>
  <c r="H733" i="2"/>
  <c r="G733" i="2"/>
  <c r="B733" i="2"/>
  <c r="A733" i="2"/>
  <c r="H732" i="2"/>
  <c r="G732" i="2"/>
  <c r="B732" i="2"/>
  <c r="A732" i="2"/>
  <c r="H731" i="2"/>
  <c r="G731" i="2"/>
  <c r="B731" i="2"/>
  <c r="A731" i="2"/>
  <c r="H730" i="2"/>
  <c r="G730" i="2"/>
  <c r="B730" i="2"/>
  <c r="A730" i="2"/>
  <c r="H729" i="2"/>
  <c r="G729" i="2"/>
  <c r="B729" i="2"/>
  <c r="A729" i="2"/>
  <c r="H728" i="2"/>
  <c r="G728" i="2"/>
  <c r="B728" i="2"/>
  <c r="A728" i="2"/>
  <c r="H727" i="2"/>
  <c r="G727" i="2"/>
  <c r="B727" i="2"/>
  <c r="A727" i="2"/>
  <c r="H726" i="2"/>
  <c r="G726" i="2"/>
  <c r="B726" i="2"/>
  <c r="A726" i="2"/>
  <c r="H725" i="2"/>
  <c r="G725" i="2"/>
  <c r="B725" i="2"/>
  <c r="A725" i="2"/>
  <c r="H724" i="2"/>
  <c r="G724" i="2"/>
  <c r="B724" i="2"/>
  <c r="A724" i="2"/>
  <c r="H723" i="2"/>
  <c r="G723" i="2"/>
  <c r="B723" i="2"/>
  <c r="A723" i="2"/>
  <c r="H722" i="2"/>
  <c r="G722" i="2"/>
  <c r="B722" i="2"/>
  <c r="A722" i="2"/>
  <c r="H721" i="2"/>
  <c r="G721" i="2"/>
  <c r="B721" i="2"/>
  <c r="A721" i="2"/>
  <c r="H720" i="2"/>
  <c r="G720" i="2"/>
  <c r="B720" i="2"/>
  <c r="A720" i="2"/>
  <c r="H719" i="2"/>
  <c r="G719" i="2"/>
  <c r="B719" i="2"/>
  <c r="A719" i="2"/>
  <c r="H718" i="2"/>
  <c r="G718" i="2"/>
  <c r="B718" i="2"/>
  <c r="A718" i="2"/>
  <c r="H717" i="2"/>
  <c r="G717" i="2"/>
  <c r="B717" i="2"/>
  <c r="A717" i="2"/>
  <c r="H716" i="2"/>
  <c r="G716" i="2"/>
  <c r="B716" i="2"/>
  <c r="A716" i="2"/>
  <c r="H715" i="2"/>
  <c r="G715" i="2"/>
  <c r="B715" i="2"/>
  <c r="A715" i="2"/>
  <c r="H714" i="2"/>
  <c r="G714" i="2"/>
  <c r="B714" i="2"/>
  <c r="A714" i="2"/>
  <c r="H713" i="2"/>
  <c r="G713" i="2"/>
  <c r="B713" i="2"/>
  <c r="A713" i="2"/>
  <c r="H712" i="2"/>
  <c r="G712" i="2"/>
  <c r="B712" i="2"/>
  <c r="A712" i="2"/>
  <c r="H711" i="2"/>
  <c r="G711" i="2"/>
  <c r="B711" i="2"/>
  <c r="A711" i="2"/>
  <c r="H710" i="2"/>
  <c r="G710" i="2"/>
  <c r="B710" i="2"/>
  <c r="A710" i="2"/>
  <c r="H709" i="2"/>
  <c r="G709" i="2"/>
  <c r="B709" i="2"/>
  <c r="A709" i="2"/>
  <c r="H708" i="2"/>
  <c r="G708" i="2"/>
  <c r="B708" i="2"/>
  <c r="A708" i="2"/>
  <c r="H707" i="2"/>
  <c r="G707" i="2"/>
  <c r="B707" i="2"/>
  <c r="A707" i="2"/>
  <c r="H706" i="2"/>
  <c r="G706" i="2"/>
  <c r="B706" i="2"/>
  <c r="A706" i="2"/>
  <c r="H705" i="2"/>
  <c r="G705" i="2"/>
  <c r="B705" i="2"/>
  <c r="A705" i="2"/>
  <c r="H704" i="2"/>
  <c r="G704" i="2"/>
  <c r="B704" i="2"/>
  <c r="A704" i="2"/>
  <c r="H703" i="2"/>
  <c r="G703" i="2"/>
  <c r="B703" i="2"/>
  <c r="A703" i="2"/>
  <c r="H702" i="2"/>
  <c r="G702" i="2"/>
  <c r="B702" i="2"/>
  <c r="A702" i="2"/>
  <c r="H701" i="2"/>
  <c r="G701" i="2"/>
  <c r="B701" i="2"/>
  <c r="A701" i="2"/>
  <c r="H700" i="2"/>
  <c r="G700" i="2"/>
  <c r="B700" i="2"/>
  <c r="A700" i="2"/>
  <c r="H699" i="2"/>
  <c r="G699" i="2"/>
  <c r="B699" i="2"/>
  <c r="A699" i="2"/>
  <c r="H698" i="2"/>
  <c r="G698" i="2"/>
  <c r="B698" i="2"/>
  <c r="A698" i="2"/>
  <c r="H697" i="2"/>
  <c r="G697" i="2"/>
  <c r="B697" i="2"/>
  <c r="A697" i="2"/>
  <c r="H696" i="2"/>
  <c r="G696" i="2"/>
  <c r="B696" i="2"/>
  <c r="A696" i="2"/>
  <c r="H695" i="2"/>
  <c r="G695" i="2"/>
  <c r="B695" i="2"/>
  <c r="A695" i="2"/>
  <c r="H694" i="2"/>
  <c r="G694" i="2"/>
  <c r="B694" i="2"/>
  <c r="A694" i="2"/>
  <c r="H693" i="2"/>
  <c r="G693" i="2"/>
  <c r="B693" i="2"/>
  <c r="A693" i="2"/>
  <c r="H692" i="2"/>
  <c r="G692" i="2"/>
  <c r="B692" i="2"/>
  <c r="A692" i="2"/>
  <c r="H691" i="2"/>
  <c r="G691" i="2"/>
  <c r="B691" i="2"/>
  <c r="A691" i="2"/>
  <c r="H690" i="2"/>
  <c r="G690" i="2"/>
  <c r="B690" i="2"/>
  <c r="A690" i="2"/>
  <c r="H689" i="2"/>
  <c r="G689" i="2"/>
  <c r="B689" i="2"/>
  <c r="A689" i="2"/>
  <c r="H688" i="2"/>
  <c r="G688" i="2"/>
  <c r="B688" i="2"/>
  <c r="A688" i="2"/>
  <c r="H687" i="2"/>
  <c r="G687" i="2"/>
  <c r="B687" i="2"/>
  <c r="A687" i="2"/>
  <c r="H686" i="2"/>
  <c r="G686" i="2"/>
  <c r="B686" i="2"/>
  <c r="A686" i="2"/>
  <c r="H685" i="2"/>
  <c r="G685" i="2"/>
  <c r="B685" i="2"/>
  <c r="A685" i="2"/>
  <c r="H684" i="2"/>
  <c r="G684" i="2"/>
  <c r="B684" i="2"/>
  <c r="A684" i="2"/>
  <c r="H683" i="2"/>
  <c r="G683" i="2"/>
  <c r="B683" i="2"/>
  <c r="A683" i="2"/>
  <c r="H682" i="2"/>
  <c r="G682" i="2"/>
  <c r="B682" i="2"/>
  <c r="A682" i="2"/>
  <c r="H681" i="2"/>
  <c r="G681" i="2"/>
  <c r="B681" i="2"/>
  <c r="A681" i="2"/>
  <c r="H680" i="2"/>
  <c r="G680" i="2"/>
  <c r="B680" i="2"/>
  <c r="A680" i="2"/>
  <c r="H679" i="2"/>
  <c r="G679" i="2"/>
  <c r="B679" i="2"/>
  <c r="A679" i="2"/>
  <c r="H678" i="2"/>
  <c r="G678" i="2"/>
  <c r="B678" i="2"/>
  <c r="A678" i="2"/>
  <c r="H677" i="2"/>
  <c r="G677" i="2"/>
  <c r="B677" i="2"/>
  <c r="A677" i="2"/>
  <c r="H676" i="2"/>
  <c r="G676" i="2"/>
  <c r="B676" i="2"/>
  <c r="A676" i="2"/>
  <c r="H675" i="2"/>
  <c r="G675" i="2"/>
  <c r="B675" i="2"/>
  <c r="A675" i="2"/>
  <c r="H674" i="2"/>
  <c r="G674" i="2"/>
  <c r="B674" i="2"/>
  <c r="A674" i="2"/>
  <c r="H673" i="2"/>
  <c r="G673" i="2"/>
  <c r="B673" i="2"/>
  <c r="A673" i="2"/>
  <c r="H672" i="2"/>
  <c r="G672" i="2"/>
  <c r="B672" i="2"/>
  <c r="A672" i="2"/>
  <c r="H671" i="2"/>
  <c r="G671" i="2"/>
  <c r="B671" i="2"/>
  <c r="A671" i="2"/>
  <c r="H670" i="2"/>
  <c r="G670" i="2"/>
  <c r="B670" i="2"/>
  <c r="A670" i="2"/>
  <c r="H669" i="2"/>
  <c r="G669" i="2"/>
  <c r="B669" i="2"/>
  <c r="A669" i="2"/>
  <c r="H668" i="2"/>
  <c r="G668" i="2"/>
  <c r="B668" i="2"/>
  <c r="A668" i="2"/>
  <c r="H667" i="2"/>
  <c r="G667" i="2"/>
  <c r="B667" i="2"/>
  <c r="A667" i="2"/>
  <c r="H666" i="2"/>
  <c r="G666" i="2"/>
  <c r="B666" i="2"/>
  <c r="A666" i="2"/>
  <c r="H665" i="2"/>
  <c r="G665" i="2"/>
  <c r="B665" i="2"/>
  <c r="A665" i="2"/>
  <c r="H664" i="2"/>
  <c r="G664" i="2"/>
  <c r="B664" i="2"/>
  <c r="A664" i="2"/>
  <c r="H663" i="2"/>
  <c r="G663" i="2"/>
  <c r="B663" i="2"/>
  <c r="A663" i="2"/>
  <c r="H662" i="2"/>
  <c r="G662" i="2"/>
  <c r="B662" i="2"/>
  <c r="A662" i="2"/>
  <c r="H661" i="2"/>
  <c r="G661" i="2"/>
  <c r="B661" i="2"/>
  <c r="A661" i="2"/>
  <c r="H660" i="2"/>
  <c r="G660" i="2"/>
  <c r="B660" i="2"/>
  <c r="A660" i="2"/>
  <c r="H659" i="2"/>
  <c r="G659" i="2"/>
  <c r="B659" i="2"/>
  <c r="A659" i="2"/>
  <c r="H658" i="2"/>
  <c r="G658" i="2"/>
  <c r="B658" i="2"/>
  <c r="A658" i="2"/>
  <c r="H657" i="2"/>
  <c r="G657" i="2"/>
  <c r="B657" i="2"/>
  <c r="A657" i="2"/>
  <c r="H656" i="2"/>
  <c r="G656" i="2"/>
  <c r="B656" i="2"/>
  <c r="A656" i="2"/>
  <c r="H655" i="2"/>
  <c r="G655" i="2"/>
  <c r="B655" i="2"/>
  <c r="A655" i="2"/>
  <c r="H654" i="2"/>
  <c r="G654" i="2"/>
  <c r="B654" i="2"/>
  <c r="A654" i="2"/>
  <c r="H653" i="2"/>
  <c r="G653" i="2"/>
  <c r="B653" i="2"/>
  <c r="A653" i="2"/>
  <c r="H652" i="2"/>
  <c r="G652" i="2"/>
  <c r="B652" i="2"/>
  <c r="A652" i="2"/>
  <c r="H651" i="2"/>
  <c r="G651" i="2"/>
  <c r="B651" i="2"/>
  <c r="A651" i="2"/>
  <c r="H650" i="2"/>
  <c r="G650" i="2"/>
  <c r="B650" i="2"/>
  <c r="A650" i="2"/>
  <c r="H649" i="2"/>
  <c r="G649" i="2"/>
  <c r="B649" i="2"/>
  <c r="A649" i="2"/>
  <c r="H648" i="2"/>
  <c r="G648" i="2"/>
  <c r="B648" i="2"/>
  <c r="A648" i="2"/>
  <c r="H647" i="2"/>
  <c r="G647" i="2"/>
  <c r="B647" i="2"/>
  <c r="A647" i="2"/>
  <c r="H646" i="2"/>
  <c r="G646" i="2"/>
  <c r="B646" i="2"/>
  <c r="A646" i="2"/>
  <c r="H645" i="2"/>
  <c r="G645" i="2"/>
  <c r="B645" i="2"/>
  <c r="A645" i="2"/>
  <c r="H644" i="2"/>
  <c r="G644" i="2"/>
  <c r="B644" i="2"/>
  <c r="A644" i="2"/>
  <c r="H643" i="2"/>
  <c r="G643" i="2"/>
  <c r="B643" i="2"/>
  <c r="A643" i="2"/>
  <c r="H642" i="2"/>
  <c r="G642" i="2"/>
  <c r="B642" i="2"/>
  <c r="A642" i="2"/>
  <c r="H641" i="2"/>
  <c r="G641" i="2"/>
  <c r="B641" i="2"/>
  <c r="A641" i="2"/>
  <c r="H640" i="2"/>
  <c r="G640" i="2"/>
  <c r="B640" i="2"/>
  <c r="A640" i="2"/>
  <c r="H639" i="2"/>
  <c r="G639" i="2"/>
  <c r="B639" i="2"/>
  <c r="A639" i="2"/>
  <c r="H638" i="2"/>
  <c r="G638" i="2"/>
  <c r="B638" i="2"/>
  <c r="A638" i="2"/>
  <c r="H637" i="2"/>
  <c r="G637" i="2"/>
  <c r="B637" i="2"/>
  <c r="A637" i="2"/>
  <c r="H636" i="2"/>
  <c r="G636" i="2"/>
  <c r="B636" i="2"/>
  <c r="A636" i="2"/>
  <c r="H635" i="2"/>
  <c r="G635" i="2"/>
  <c r="B635" i="2"/>
  <c r="A635" i="2"/>
  <c r="H634" i="2"/>
  <c r="G634" i="2"/>
  <c r="B634" i="2"/>
  <c r="A634" i="2"/>
  <c r="H633" i="2"/>
  <c r="G633" i="2"/>
  <c r="B633" i="2"/>
  <c r="A633" i="2"/>
  <c r="H632" i="2"/>
  <c r="G632" i="2"/>
  <c r="B632" i="2"/>
  <c r="A632" i="2"/>
  <c r="H631" i="2"/>
  <c r="G631" i="2"/>
  <c r="B631" i="2"/>
  <c r="A631" i="2"/>
  <c r="H630" i="2"/>
  <c r="G630" i="2"/>
  <c r="B630" i="2"/>
  <c r="A630" i="2"/>
  <c r="H629" i="2"/>
  <c r="G629" i="2"/>
  <c r="B629" i="2"/>
  <c r="A629" i="2"/>
  <c r="H628" i="2"/>
  <c r="G628" i="2"/>
  <c r="B628" i="2"/>
  <c r="A628" i="2"/>
  <c r="H627" i="2"/>
  <c r="G627" i="2"/>
  <c r="B627" i="2"/>
  <c r="A627" i="2"/>
  <c r="H626" i="2"/>
  <c r="G626" i="2"/>
  <c r="B626" i="2"/>
  <c r="A626" i="2"/>
  <c r="H625" i="2"/>
  <c r="G625" i="2"/>
  <c r="B625" i="2"/>
  <c r="A625" i="2"/>
  <c r="H624" i="2"/>
  <c r="G624" i="2"/>
  <c r="B624" i="2"/>
  <c r="A624" i="2"/>
  <c r="H623" i="2"/>
  <c r="G623" i="2"/>
  <c r="B623" i="2"/>
  <c r="A623" i="2"/>
  <c r="H622" i="2"/>
  <c r="G622" i="2"/>
  <c r="B622" i="2"/>
  <c r="A622" i="2"/>
  <c r="H621" i="2"/>
  <c r="G621" i="2"/>
  <c r="B621" i="2"/>
  <c r="A621" i="2"/>
  <c r="H620" i="2"/>
  <c r="G620" i="2"/>
  <c r="B620" i="2"/>
  <c r="A620" i="2"/>
  <c r="H619" i="2"/>
  <c r="G619" i="2"/>
  <c r="B619" i="2"/>
  <c r="A619" i="2"/>
  <c r="H618" i="2"/>
  <c r="G618" i="2"/>
  <c r="B618" i="2"/>
  <c r="A618" i="2"/>
  <c r="H617" i="2"/>
  <c r="G617" i="2"/>
  <c r="B617" i="2"/>
  <c r="A617" i="2"/>
  <c r="H616" i="2"/>
  <c r="G616" i="2"/>
  <c r="B616" i="2"/>
  <c r="A616" i="2"/>
  <c r="H615" i="2"/>
  <c r="G615" i="2"/>
  <c r="B615" i="2"/>
  <c r="A615" i="2"/>
  <c r="H614" i="2"/>
  <c r="G614" i="2"/>
  <c r="B614" i="2"/>
  <c r="A614" i="2"/>
  <c r="H613" i="2"/>
  <c r="G613" i="2"/>
  <c r="B613" i="2"/>
  <c r="A613" i="2"/>
  <c r="H612" i="2"/>
  <c r="G612" i="2"/>
  <c r="B612" i="2"/>
  <c r="A612" i="2"/>
  <c r="H611" i="2"/>
  <c r="G611" i="2"/>
  <c r="B611" i="2"/>
  <c r="A611" i="2"/>
  <c r="H610" i="2"/>
  <c r="G610" i="2"/>
  <c r="B610" i="2"/>
  <c r="A610" i="2"/>
  <c r="H609" i="2"/>
  <c r="G609" i="2"/>
  <c r="B609" i="2"/>
  <c r="A609" i="2"/>
  <c r="H608" i="2"/>
  <c r="G608" i="2"/>
  <c r="B608" i="2"/>
  <c r="A608" i="2"/>
  <c r="H607" i="2"/>
  <c r="G607" i="2"/>
  <c r="B607" i="2"/>
  <c r="A607" i="2"/>
  <c r="H606" i="2"/>
  <c r="G606" i="2"/>
  <c r="B606" i="2"/>
  <c r="A606" i="2"/>
  <c r="H605" i="2"/>
  <c r="G605" i="2"/>
  <c r="B605" i="2"/>
  <c r="A605" i="2"/>
  <c r="H604" i="2"/>
  <c r="G604" i="2"/>
  <c r="B604" i="2"/>
  <c r="A604" i="2"/>
  <c r="H603" i="2"/>
  <c r="G603" i="2"/>
  <c r="B603" i="2"/>
  <c r="A603" i="2"/>
  <c r="H602" i="2"/>
  <c r="G602" i="2"/>
  <c r="B602" i="2"/>
  <c r="A602" i="2"/>
  <c r="H601" i="2"/>
  <c r="G601" i="2"/>
  <c r="B601" i="2"/>
  <c r="A601" i="2"/>
  <c r="H600" i="2"/>
  <c r="G600" i="2"/>
  <c r="B600" i="2"/>
  <c r="A600" i="2"/>
  <c r="H599" i="2"/>
  <c r="G599" i="2"/>
  <c r="B599" i="2"/>
  <c r="A599" i="2"/>
  <c r="H598" i="2"/>
  <c r="G598" i="2"/>
  <c r="B598" i="2"/>
  <c r="A598" i="2"/>
  <c r="H597" i="2"/>
  <c r="G597" i="2"/>
  <c r="B597" i="2"/>
  <c r="A597" i="2"/>
  <c r="H596" i="2"/>
  <c r="G596" i="2"/>
  <c r="B596" i="2"/>
  <c r="A596" i="2"/>
  <c r="H595" i="2"/>
  <c r="G595" i="2"/>
  <c r="B595" i="2"/>
  <c r="A595" i="2"/>
  <c r="H594" i="2"/>
  <c r="G594" i="2"/>
  <c r="B594" i="2"/>
  <c r="A594" i="2"/>
  <c r="H593" i="2"/>
  <c r="G593" i="2"/>
  <c r="B593" i="2"/>
  <c r="A593" i="2"/>
  <c r="H592" i="2"/>
  <c r="G592" i="2"/>
  <c r="B592" i="2"/>
  <c r="A592" i="2"/>
  <c r="H591" i="2"/>
  <c r="G591" i="2"/>
  <c r="B591" i="2"/>
  <c r="A591" i="2"/>
  <c r="H590" i="2"/>
  <c r="G590" i="2"/>
  <c r="B590" i="2"/>
  <c r="A590" i="2"/>
  <c r="H589" i="2"/>
  <c r="G589" i="2"/>
  <c r="B589" i="2"/>
  <c r="A589" i="2"/>
  <c r="H588" i="2"/>
  <c r="G588" i="2"/>
  <c r="B588" i="2"/>
  <c r="A588" i="2"/>
  <c r="H587" i="2"/>
  <c r="G587" i="2"/>
  <c r="B587" i="2"/>
  <c r="A587" i="2"/>
  <c r="H586" i="2"/>
  <c r="G586" i="2"/>
  <c r="B586" i="2"/>
  <c r="A586" i="2"/>
  <c r="H585" i="2"/>
  <c r="G585" i="2"/>
  <c r="B585" i="2"/>
  <c r="A585" i="2"/>
  <c r="H584" i="2"/>
  <c r="G584" i="2"/>
  <c r="B584" i="2"/>
  <c r="A584" i="2"/>
  <c r="H583" i="2"/>
  <c r="G583" i="2"/>
  <c r="B583" i="2"/>
  <c r="A583" i="2"/>
  <c r="H582" i="2"/>
  <c r="G582" i="2"/>
  <c r="B582" i="2"/>
  <c r="A582" i="2"/>
  <c r="H581" i="2"/>
  <c r="G581" i="2"/>
  <c r="B581" i="2"/>
  <c r="A581" i="2"/>
  <c r="H580" i="2"/>
  <c r="G580" i="2"/>
  <c r="B580" i="2"/>
  <c r="A580" i="2"/>
  <c r="H579" i="2"/>
  <c r="G579" i="2"/>
  <c r="B579" i="2"/>
  <c r="A579" i="2"/>
  <c r="H578" i="2"/>
  <c r="G578" i="2"/>
  <c r="B578" i="2"/>
  <c r="A578" i="2"/>
  <c r="H577" i="2"/>
  <c r="G577" i="2"/>
  <c r="B577" i="2"/>
  <c r="A577" i="2"/>
  <c r="H576" i="2"/>
  <c r="G576" i="2"/>
  <c r="B576" i="2"/>
  <c r="A576" i="2"/>
  <c r="H575" i="2"/>
  <c r="G575" i="2"/>
  <c r="B575" i="2"/>
  <c r="A575" i="2"/>
  <c r="H574" i="2"/>
  <c r="G574" i="2"/>
  <c r="B574" i="2"/>
  <c r="A574" i="2"/>
  <c r="H573" i="2"/>
  <c r="G573" i="2"/>
  <c r="B573" i="2"/>
  <c r="A573" i="2"/>
  <c r="H572" i="2"/>
  <c r="G572" i="2"/>
  <c r="B572" i="2"/>
  <c r="A572" i="2"/>
  <c r="H571" i="2"/>
  <c r="G571" i="2"/>
  <c r="B571" i="2"/>
  <c r="A571" i="2"/>
  <c r="H570" i="2"/>
  <c r="G570" i="2"/>
  <c r="B570" i="2"/>
  <c r="A570" i="2"/>
  <c r="H569" i="2"/>
  <c r="G569" i="2"/>
  <c r="B569" i="2"/>
  <c r="A569" i="2"/>
  <c r="H568" i="2"/>
  <c r="G568" i="2"/>
  <c r="B568" i="2"/>
  <c r="A568" i="2"/>
  <c r="H567" i="2"/>
  <c r="G567" i="2"/>
  <c r="B567" i="2"/>
  <c r="A567" i="2"/>
  <c r="H566" i="2"/>
  <c r="G566" i="2"/>
  <c r="B566" i="2"/>
  <c r="A566" i="2"/>
  <c r="H565" i="2"/>
  <c r="G565" i="2"/>
  <c r="B565" i="2"/>
  <c r="A565" i="2"/>
  <c r="H564" i="2"/>
  <c r="G564" i="2"/>
  <c r="B564" i="2"/>
  <c r="A564" i="2"/>
  <c r="H563" i="2"/>
  <c r="G563" i="2"/>
  <c r="B563" i="2"/>
  <c r="A563" i="2"/>
  <c r="H562" i="2"/>
  <c r="G562" i="2"/>
  <c r="B562" i="2"/>
  <c r="A562" i="2"/>
  <c r="H561" i="2"/>
  <c r="G561" i="2"/>
  <c r="B561" i="2"/>
  <c r="A561" i="2"/>
  <c r="H560" i="2"/>
  <c r="G560" i="2"/>
  <c r="B560" i="2"/>
  <c r="A560" i="2"/>
  <c r="H559" i="2"/>
  <c r="G559" i="2"/>
  <c r="B559" i="2"/>
  <c r="A559" i="2"/>
  <c r="H558" i="2"/>
  <c r="G558" i="2"/>
  <c r="B558" i="2"/>
  <c r="A558" i="2"/>
  <c r="H557" i="2"/>
  <c r="G557" i="2"/>
  <c r="B557" i="2"/>
  <c r="A557" i="2"/>
  <c r="H556" i="2"/>
  <c r="G556" i="2"/>
  <c r="B556" i="2"/>
  <c r="A556" i="2"/>
  <c r="H555" i="2"/>
  <c r="G555" i="2"/>
  <c r="B555" i="2"/>
  <c r="A555" i="2"/>
  <c r="H554" i="2"/>
  <c r="G554" i="2"/>
  <c r="B554" i="2"/>
  <c r="A554" i="2"/>
  <c r="H553" i="2"/>
  <c r="G553" i="2"/>
  <c r="B553" i="2"/>
  <c r="A553" i="2"/>
  <c r="H552" i="2"/>
  <c r="G552" i="2"/>
  <c r="B552" i="2"/>
  <c r="A552" i="2"/>
  <c r="H551" i="2"/>
  <c r="G551" i="2"/>
  <c r="B551" i="2"/>
  <c r="A551" i="2"/>
  <c r="H550" i="2"/>
  <c r="G550" i="2"/>
  <c r="B550" i="2"/>
  <c r="A550" i="2"/>
  <c r="H549" i="2"/>
  <c r="G549" i="2"/>
  <c r="B549" i="2"/>
  <c r="A549" i="2"/>
  <c r="H548" i="2"/>
  <c r="G548" i="2"/>
  <c r="B548" i="2"/>
  <c r="A548" i="2"/>
  <c r="H547" i="2"/>
  <c r="G547" i="2"/>
  <c r="B547" i="2"/>
  <c r="A547" i="2"/>
  <c r="H546" i="2"/>
  <c r="G546" i="2"/>
  <c r="B546" i="2"/>
  <c r="A546" i="2"/>
  <c r="H545" i="2"/>
  <c r="G545" i="2"/>
  <c r="B545" i="2"/>
  <c r="A545" i="2"/>
  <c r="H544" i="2"/>
  <c r="G544" i="2"/>
  <c r="B544" i="2"/>
  <c r="A544" i="2"/>
  <c r="H543" i="2"/>
  <c r="G543" i="2"/>
  <c r="B543" i="2"/>
  <c r="A543" i="2"/>
  <c r="H542" i="2"/>
  <c r="G542" i="2"/>
  <c r="B542" i="2"/>
  <c r="A542" i="2"/>
  <c r="H541" i="2"/>
  <c r="G541" i="2"/>
  <c r="B541" i="2"/>
  <c r="A541" i="2"/>
  <c r="H540" i="2"/>
  <c r="G540" i="2"/>
  <c r="B540" i="2"/>
  <c r="A540" i="2"/>
  <c r="H539" i="2"/>
  <c r="G539" i="2"/>
  <c r="B539" i="2"/>
  <c r="A539" i="2"/>
  <c r="H538" i="2"/>
  <c r="G538" i="2"/>
  <c r="B538" i="2"/>
  <c r="A538" i="2"/>
  <c r="H537" i="2"/>
  <c r="G537" i="2"/>
  <c r="B537" i="2"/>
  <c r="A537" i="2"/>
  <c r="H536" i="2"/>
  <c r="G536" i="2"/>
  <c r="B536" i="2"/>
  <c r="A536" i="2"/>
  <c r="H535" i="2"/>
  <c r="G535" i="2"/>
  <c r="B535" i="2"/>
  <c r="A535" i="2"/>
  <c r="H534" i="2"/>
  <c r="G534" i="2"/>
  <c r="B534" i="2"/>
  <c r="A534" i="2"/>
  <c r="H533" i="2"/>
  <c r="G533" i="2"/>
  <c r="B533" i="2"/>
  <c r="A533" i="2"/>
  <c r="H532" i="2"/>
  <c r="G532" i="2"/>
  <c r="B532" i="2"/>
  <c r="A532" i="2"/>
  <c r="H531" i="2"/>
  <c r="G531" i="2"/>
  <c r="B531" i="2"/>
  <c r="A531" i="2"/>
  <c r="H530" i="2"/>
  <c r="G530" i="2"/>
  <c r="B530" i="2"/>
  <c r="A530" i="2"/>
  <c r="H529" i="2"/>
  <c r="G529" i="2"/>
  <c r="B529" i="2"/>
  <c r="A529" i="2"/>
  <c r="H528" i="2"/>
  <c r="G528" i="2"/>
  <c r="B528" i="2"/>
  <c r="A528" i="2"/>
  <c r="H527" i="2"/>
  <c r="G527" i="2"/>
  <c r="B527" i="2"/>
  <c r="A527" i="2"/>
  <c r="H526" i="2"/>
  <c r="G526" i="2"/>
  <c r="B526" i="2"/>
  <c r="A526" i="2"/>
  <c r="H525" i="2"/>
  <c r="G525" i="2"/>
  <c r="B525" i="2"/>
  <c r="A525" i="2"/>
  <c r="H524" i="2"/>
  <c r="G524" i="2"/>
  <c r="B524" i="2"/>
  <c r="A524" i="2"/>
  <c r="H523" i="2"/>
  <c r="G523" i="2"/>
  <c r="B523" i="2"/>
  <c r="A523" i="2"/>
  <c r="H522" i="2"/>
  <c r="G522" i="2"/>
  <c r="B522" i="2"/>
  <c r="A522" i="2"/>
  <c r="H521" i="2"/>
  <c r="G521" i="2"/>
  <c r="B521" i="2"/>
  <c r="A521" i="2"/>
  <c r="H520" i="2"/>
  <c r="G520" i="2"/>
  <c r="B520" i="2"/>
  <c r="A520" i="2"/>
  <c r="H519" i="2"/>
  <c r="G519" i="2"/>
  <c r="B519" i="2"/>
  <c r="A519" i="2"/>
  <c r="H518" i="2"/>
  <c r="G518" i="2"/>
  <c r="B518" i="2"/>
  <c r="A518" i="2"/>
  <c r="H517" i="2"/>
  <c r="G517" i="2"/>
  <c r="B517" i="2"/>
  <c r="A517" i="2"/>
  <c r="H516" i="2"/>
  <c r="G516" i="2"/>
  <c r="B516" i="2"/>
  <c r="A516" i="2"/>
  <c r="H515" i="2"/>
  <c r="G515" i="2"/>
  <c r="B515" i="2"/>
  <c r="A515" i="2"/>
  <c r="H514" i="2"/>
  <c r="G514" i="2"/>
  <c r="B514" i="2"/>
  <c r="A514" i="2"/>
  <c r="H513" i="2"/>
  <c r="G513" i="2"/>
  <c r="B513" i="2"/>
  <c r="A513" i="2"/>
  <c r="H512" i="2"/>
  <c r="G512" i="2"/>
  <c r="B512" i="2"/>
  <c r="A512" i="2"/>
  <c r="H511" i="2"/>
  <c r="G511" i="2"/>
  <c r="B511" i="2"/>
  <c r="A511" i="2"/>
  <c r="H510" i="2"/>
  <c r="G510" i="2"/>
  <c r="B510" i="2"/>
  <c r="A510" i="2"/>
  <c r="H509" i="2"/>
  <c r="G509" i="2"/>
  <c r="B509" i="2"/>
  <c r="A509" i="2"/>
  <c r="H508" i="2"/>
  <c r="G508" i="2"/>
  <c r="B508" i="2"/>
  <c r="A508" i="2"/>
  <c r="H507" i="2"/>
  <c r="G507" i="2"/>
  <c r="B507" i="2"/>
  <c r="A507" i="2"/>
  <c r="H506" i="2"/>
  <c r="G506" i="2"/>
  <c r="B506" i="2"/>
  <c r="A506" i="2"/>
  <c r="H505" i="2"/>
  <c r="G505" i="2"/>
  <c r="B505" i="2"/>
  <c r="A505" i="2"/>
  <c r="H504" i="2"/>
  <c r="G504" i="2"/>
  <c r="B504" i="2"/>
  <c r="A504" i="2"/>
  <c r="H503" i="2"/>
  <c r="G503" i="2"/>
  <c r="B503" i="2"/>
  <c r="A503" i="2"/>
  <c r="H502" i="2"/>
  <c r="G502" i="2"/>
  <c r="B502" i="2"/>
  <c r="A502" i="2"/>
  <c r="H501" i="2"/>
  <c r="G501" i="2"/>
  <c r="B501" i="2"/>
  <c r="A501" i="2"/>
  <c r="H500" i="2"/>
  <c r="G500" i="2"/>
  <c r="B500" i="2"/>
  <c r="A500" i="2"/>
  <c r="H499" i="2"/>
  <c r="G499" i="2"/>
  <c r="B499" i="2"/>
  <c r="A499" i="2"/>
  <c r="H498" i="2"/>
  <c r="G498" i="2"/>
  <c r="B498" i="2"/>
  <c r="A498" i="2"/>
  <c r="H497" i="2"/>
  <c r="G497" i="2"/>
  <c r="B497" i="2"/>
  <c r="A497" i="2"/>
  <c r="H496" i="2"/>
  <c r="G496" i="2"/>
  <c r="B496" i="2"/>
  <c r="A496" i="2"/>
  <c r="H495" i="2"/>
  <c r="G495" i="2"/>
  <c r="B495" i="2"/>
  <c r="A495" i="2"/>
  <c r="H494" i="2"/>
  <c r="G494" i="2"/>
  <c r="B494" i="2"/>
  <c r="A494" i="2"/>
  <c r="H493" i="2"/>
  <c r="G493" i="2"/>
  <c r="B493" i="2"/>
  <c r="A493" i="2"/>
  <c r="H492" i="2"/>
  <c r="G492" i="2"/>
  <c r="B492" i="2"/>
  <c r="A492" i="2"/>
  <c r="H491" i="2"/>
  <c r="G491" i="2"/>
  <c r="B491" i="2"/>
  <c r="A491" i="2"/>
  <c r="H490" i="2"/>
  <c r="G490" i="2"/>
  <c r="B490" i="2"/>
  <c r="A490" i="2"/>
  <c r="H489" i="2"/>
  <c r="G489" i="2"/>
  <c r="B489" i="2"/>
  <c r="A489" i="2"/>
  <c r="H488" i="2"/>
  <c r="G488" i="2"/>
  <c r="B488" i="2"/>
  <c r="A488" i="2"/>
  <c r="H487" i="2"/>
  <c r="G487" i="2"/>
  <c r="B487" i="2"/>
  <c r="A487" i="2"/>
  <c r="H486" i="2"/>
  <c r="G486" i="2"/>
  <c r="B486" i="2"/>
  <c r="A486" i="2"/>
  <c r="H485" i="2"/>
  <c r="G485" i="2"/>
  <c r="B485" i="2"/>
  <c r="A485" i="2"/>
  <c r="H484" i="2"/>
  <c r="G484" i="2"/>
  <c r="B484" i="2"/>
  <c r="A484" i="2"/>
  <c r="H483" i="2"/>
  <c r="G483" i="2"/>
  <c r="B483" i="2"/>
  <c r="A483" i="2"/>
  <c r="H482" i="2"/>
  <c r="G482" i="2"/>
  <c r="B482" i="2"/>
  <c r="A482" i="2"/>
  <c r="H481" i="2"/>
  <c r="G481" i="2"/>
  <c r="B481" i="2"/>
  <c r="A481" i="2"/>
  <c r="H480" i="2"/>
  <c r="G480" i="2"/>
  <c r="B480" i="2"/>
  <c r="A480" i="2"/>
  <c r="H479" i="2"/>
  <c r="G479" i="2"/>
  <c r="B479" i="2"/>
  <c r="A479" i="2"/>
  <c r="H478" i="2"/>
  <c r="G478" i="2"/>
  <c r="B478" i="2"/>
  <c r="A478" i="2"/>
  <c r="H477" i="2"/>
  <c r="G477" i="2"/>
  <c r="B477" i="2"/>
  <c r="A477" i="2"/>
  <c r="H476" i="2"/>
  <c r="G476" i="2"/>
  <c r="B476" i="2"/>
  <c r="A476" i="2"/>
  <c r="H475" i="2"/>
  <c r="G475" i="2"/>
  <c r="B475" i="2"/>
  <c r="A475" i="2"/>
  <c r="H474" i="2"/>
  <c r="G474" i="2"/>
  <c r="B474" i="2"/>
  <c r="A474" i="2"/>
  <c r="H473" i="2"/>
  <c r="G473" i="2"/>
  <c r="B473" i="2"/>
  <c r="A473" i="2"/>
  <c r="H472" i="2"/>
  <c r="G472" i="2"/>
  <c r="B472" i="2"/>
  <c r="A472" i="2"/>
  <c r="H471" i="2"/>
  <c r="G471" i="2"/>
  <c r="B471" i="2"/>
  <c r="A471" i="2"/>
  <c r="H470" i="2"/>
  <c r="G470" i="2"/>
  <c r="B470" i="2"/>
  <c r="A470" i="2"/>
  <c r="H469" i="2"/>
  <c r="G469" i="2"/>
  <c r="B469" i="2"/>
  <c r="A469" i="2"/>
  <c r="H468" i="2"/>
  <c r="G468" i="2"/>
  <c r="B468" i="2"/>
  <c r="A468" i="2"/>
  <c r="H467" i="2"/>
  <c r="G467" i="2"/>
  <c r="B467" i="2"/>
  <c r="A467" i="2"/>
  <c r="H466" i="2"/>
  <c r="G466" i="2"/>
  <c r="B466" i="2"/>
  <c r="A466" i="2"/>
  <c r="H465" i="2"/>
  <c r="G465" i="2"/>
  <c r="B465" i="2"/>
  <c r="A465" i="2"/>
  <c r="H464" i="2"/>
  <c r="G464" i="2"/>
  <c r="B464" i="2"/>
  <c r="A464" i="2"/>
  <c r="H463" i="2"/>
  <c r="G463" i="2"/>
  <c r="B463" i="2"/>
  <c r="A463" i="2"/>
  <c r="H462" i="2"/>
  <c r="G462" i="2"/>
  <c r="B462" i="2"/>
  <c r="A462" i="2"/>
  <c r="H461" i="2"/>
  <c r="G461" i="2"/>
  <c r="B461" i="2"/>
  <c r="A461" i="2"/>
  <c r="H460" i="2"/>
  <c r="G460" i="2"/>
  <c r="B460" i="2"/>
  <c r="A460" i="2"/>
  <c r="H459" i="2"/>
  <c r="G459" i="2"/>
  <c r="B459" i="2"/>
  <c r="A459" i="2"/>
  <c r="H458" i="2"/>
  <c r="G458" i="2"/>
  <c r="B458" i="2"/>
  <c r="A458" i="2"/>
  <c r="H457" i="2"/>
  <c r="G457" i="2"/>
  <c r="B457" i="2"/>
  <c r="A457" i="2"/>
  <c r="H456" i="2"/>
  <c r="G456" i="2"/>
  <c r="B456" i="2"/>
  <c r="A456" i="2"/>
  <c r="H455" i="2"/>
  <c r="G455" i="2"/>
  <c r="B455" i="2"/>
  <c r="A455" i="2"/>
  <c r="H454" i="2"/>
  <c r="G454" i="2"/>
  <c r="B454" i="2"/>
  <c r="A454" i="2"/>
  <c r="H453" i="2"/>
  <c r="G453" i="2"/>
  <c r="B453" i="2"/>
  <c r="A453" i="2"/>
  <c r="H452" i="2"/>
  <c r="G452" i="2"/>
  <c r="B452" i="2"/>
  <c r="A452" i="2"/>
  <c r="H451" i="2"/>
  <c r="G451" i="2"/>
  <c r="B451" i="2"/>
  <c r="A451" i="2"/>
  <c r="H450" i="2"/>
  <c r="G450" i="2"/>
  <c r="B450" i="2"/>
  <c r="A450" i="2"/>
  <c r="H449" i="2"/>
  <c r="G449" i="2"/>
  <c r="B449" i="2"/>
  <c r="A449" i="2"/>
  <c r="H448" i="2"/>
  <c r="G448" i="2"/>
  <c r="B448" i="2"/>
  <c r="A448" i="2"/>
  <c r="H447" i="2"/>
  <c r="G447" i="2"/>
  <c r="B447" i="2"/>
  <c r="A447" i="2"/>
  <c r="H446" i="2"/>
  <c r="G446" i="2"/>
  <c r="B446" i="2"/>
  <c r="A446" i="2"/>
  <c r="H445" i="2"/>
  <c r="G445" i="2"/>
  <c r="B445" i="2"/>
  <c r="A445" i="2"/>
  <c r="H444" i="2"/>
  <c r="G444" i="2"/>
  <c r="B444" i="2"/>
  <c r="A444" i="2"/>
  <c r="H443" i="2"/>
  <c r="G443" i="2"/>
  <c r="B443" i="2"/>
  <c r="A443" i="2"/>
  <c r="H442" i="2"/>
  <c r="G442" i="2"/>
  <c r="B442" i="2"/>
  <c r="A442" i="2"/>
  <c r="H441" i="2"/>
  <c r="G441" i="2"/>
  <c r="B441" i="2"/>
  <c r="A441" i="2"/>
  <c r="H440" i="2"/>
  <c r="G440" i="2"/>
  <c r="B440" i="2"/>
  <c r="A440" i="2"/>
  <c r="H439" i="2"/>
  <c r="G439" i="2"/>
  <c r="B439" i="2"/>
  <c r="A439" i="2"/>
  <c r="H438" i="2"/>
  <c r="G438" i="2"/>
  <c r="B438" i="2"/>
  <c r="A438" i="2"/>
  <c r="H437" i="2"/>
  <c r="G437" i="2"/>
  <c r="B437" i="2"/>
  <c r="A437" i="2"/>
  <c r="H436" i="2"/>
  <c r="G436" i="2"/>
  <c r="B436" i="2"/>
  <c r="A436" i="2"/>
  <c r="H435" i="2"/>
  <c r="G435" i="2"/>
  <c r="B435" i="2"/>
  <c r="A435" i="2"/>
  <c r="H434" i="2"/>
  <c r="G434" i="2"/>
  <c r="B434" i="2"/>
  <c r="A434" i="2"/>
  <c r="H433" i="2"/>
  <c r="G433" i="2"/>
  <c r="B433" i="2"/>
  <c r="A433" i="2"/>
  <c r="H432" i="2"/>
  <c r="G432" i="2"/>
  <c r="B432" i="2"/>
  <c r="A432" i="2"/>
  <c r="H431" i="2"/>
  <c r="G431" i="2"/>
  <c r="B431" i="2"/>
  <c r="A431" i="2"/>
  <c r="H430" i="2"/>
  <c r="G430" i="2"/>
  <c r="B430" i="2"/>
  <c r="A430" i="2"/>
  <c r="H429" i="2"/>
  <c r="G429" i="2"/>
  <c r="B429" i="2"/>
  <c r="A429" i="2"/>
  <c r="H428" i="2"/>
  <c r="G428" i="2"/>
  <c r="B428" i="2"/>
  <c r="A428" i="2"/>
  <c r="H427" i="2"/>
  <c r="G427" i="2"/>
  <c r="B427" i="2"/>
  <c r="A427" i="2"/>
  <c r="H426" i="2"/>
  <c r="G426" i="2"/>
  <c r="B426" i="2"/>
  <c r="A426" i="2"/>
  <c r="H425" i="2"/>
  <c r="G425" i="2"/>
  <c r="B425" i="2"/>
  <c r="A425" i="2"/>
  <c r="H424" i="2"/>
  <c r="G424" i="2"/>
  <c r="B424" i="2"/>
  <c r="A424" i="2"/>
  <c r="H423" i="2"/>
  <c r="G423" i="2"/>
  <c r="B423" i="2"/>
  <c r="A423" i="2"/>
  <c r="H422" i="2"/>
  <c r="G422" i="2"/>
  <c r="B422" i="2"/>
  <c r="A422" i="2"/>
  <c r="H421" i="2"/>
  <c r="G421" i="2"/>
  <c r="B421" i="2"/>
  <c r="A421" i="2"/>
  <c r="H420" i="2"/>
  <c r="G420" i="2"/>
  <c r="B420" i="2"/>
  <c r="A420" i="2"/>
  <c r="H419" i="2"/>
  <c r="G419" i="2"/>
  <c r="B419" i="2"/>
  <c r="A419" i="2"/>
  <c r="H418" i="2"/>
  <c r="G418" i="2"/>
  <c r="B418" i="2"/>
  <c r="A418" i="2"/>
  <c r="H417" i="2"/>
  <c r="G417" i="2"/>
  <c r="B417" i="2"/>
  <c r="A417" i="2"/>
  <c r="H416" i="2"/>
  <c r="G416" i="2"/>
  <c r="B416" i="2"/>
  <c r="A416" i="2"/>
  <c r="H415" i="2"/>
  <c r="G415" i="2"/>
  <c r="B415" i="2"/>
  <c r="A415" i="2"/>
  <c r="H414" i="2"/>
  <c r="G414" i="2"/>
  <c r="B414" i="2"/>
  <c r="A414" i="2"/>
  <c r="H413" i="2"/>
  <c r="G413" i="2"/>
  <c r="B413" i="2"/>
  <c r="A413" i="2"/>
  <c r="H412" i="2"/>
  <c r="G412" i="2"/>
  <c r="B412" i="2"/>
  <c r="A412" i="2"/>
  <c r="H411" i="2"/>
  <c r="G411" i="2"/>
  <c r="B411" i="2"/>
  <c r="A411" i="2"/>
  <c r="H410" i="2"/>
  <c r="G410" i="2"/>
  <c r="B410" i="2"/>
  <c r="A410" i="2"/>
  <c r="H409" i="2"/>
  <c r="G409" i="2"/>
  <c r="B409" i="2"/>
  <c r="A409" i="2"/>
  <c r="H408" i="2"/>
  <c r="G408" i="2"/>
  <c r="B408" i="2"/>
  <c r="A408" i="2"/>
  <c r="H407" i="2"/>
  <c r="G407" i="2"/>
  <c r="B407" i="2"/>
  <c r="A407" i="2"/>
  <c r="H406" i="2"/>
  <c r="G406" i="2"/>
  <c r="B406" i="2"/>
  <c r="A406" i="2"/>
  <c r="H405" i="2"/>
  <c r="G405" i="2"/>
  <c r="B405" i="2"/>
  <c r="A405" i="2"/>
  <c r="H404" i="2"/>
  <c r="G404" i="2"/>
  <c r="B404" i="2"/>
  <c r="A404" i="2"/>
  <c r="H403" i="2"/>
  <c r="G403" i="2"/>
  <c r="B403" i="2"/>
  <c r="A403" i="2"/>
  <c r="H402" i="2"/>
  <c r="G402" i="2"/>
  <c r="B402" i="2"/>
  <c r="A402" i="2"/>
  <c r="H401" i="2"/>
  <c r="G401" i="2"/>
  <c r="B401" i="2"/>
  <c r="A401" i="2"/>
  <c r="H400" i="2"/>
  <c r="G400" i="2"/>
  <c r="B400" i="2"/>
  <c r="A400" i="2"/>
  <c r="H399" i="2"/>
  <c r="G399" i="2"/>
  <c r="B399" i="2"/>
  <c r="A399" i="2"/>
  <c r="H398" i="2"/>
  <c r="G398" i="2"/>
  <c r="B398" i="2"/>
  <c r="A398" i="2"/>
  <c r="H397" i="2"/>
  <c r="G397" i="2"/>
  <c r="B397" i="2"/>
  <c r="A397" i="2"/>
  <c r="H396" i="2"/>
  <c r="G396" i="2"/>
  <c r="B396" i="2"/>
  <c r="A396" i="2"/>
  <c r="H395" i="2"/>
  <c r="G395" i="2"/>
  <c r="B395" i="2"/>
  <c r="A395" i="2"/>
  <c r="H394" i="2"/>
  <c r="G394" i="2"/>
  <c r="B394" i="2"/>
  <c r="A394" i="2"/>
  <c r="H393" i="2"/>
  <c r="G393" i="2"/>
  <c r="B393" i="2"/>
  <c r="A393" i="2"/>
  <c r="H392" i="2"/>
  <c r="G392" i="2"/>
  <c r="B392" i="2"/>
  <c r="A392" i="2"/>
  <c r="H391" i="2"/>
  <c r="G391" i="2"/>
  <c r="B391" i="2"/>
  <c r="A391" i="2"/>
  <c r="H390" i="2"/>
  <c r="G390" i="2"/>
  <c r="B390" i="2"/>
  <c r="A390" i="2"/>
  <c r="H389" i="2"/>
  <c r="G389" i="2"/>
  <c r="B389" i="2"/>
  <c r="A389" i="2"/>
  <c r="H388" i="2"/>
  <c r="G388" i="2"/>
  <c r="B388" i="2"/>
  <c r="A388" i="2"/>
  <c r="H387" i="2"/>
  <c r="G387" i="2"/>
  <c r="B387" i="2"/>
  <c r="A387" i="2"/>
  <c r="H386" i="2"/>
  <c r="G386" i="2"/>
  <c r="B386" i="2"/>
  <c r="A386" i="2"/>
  <c r="H385" i="2"/>
  <c r="G385" i="2"/>
  <c r="B385" i="2"/>
  <c r="A385" i="2"/>
  <c r="H384" i="2"/>
  <c r="G384" i="2"/>
  <c r="B384" i="2"/>
  <c r="A384" i="2"/>
  <c r="H383" i="2"/>
  <c r="G383" i="2"/>
  <c r="B383" i="2"/>
  <c r="A383" i="2"/>
  <c r="H382" i="2"/>
  <c r="G382" i="2"/>
  <c r="B382" i="2"/>
  <c r="A382" i="2"/>
  <c r="H381" i="2"/>
  <c r="G381" i="2"/>
  <c r="B381" i="2"/>
  <c r="A381" i="2"/>
  <c r="H380" i="2"/>
  <c r="G380" i="2"/>
  <c r="B380" i="2"/>
  <c r="A380" i="2"/>
  <c r="H379" i="2"/>
  <c r="G379" i="2"/>
  <c r="B379" i="2"/>
  <c r="A379" i="2"/>
  <c r="H378" i="2"/>
  <c r="G378" i="2"/>
  <c r="B378" i="2"/>
  <c r="A378" i="2"/>
  <c r="H377" i="2"/>
  <c r="G377" i="2"/>
  <c r="B377" i="2"/>
  <c r="A377" i="2"/>
  <c r="H376" i="2"/>
  <c r="G376" i="2"/>
  <c r="B376" i="2"/>
  <c r="A376" i="2"/>
  <c r="H375" i="2"/>
  <c r="G375" i="2"/>
  <c r="B375" i="2"/>
  <c r="A375" i="2"/>
  <c r="H374" i="2"/>
  <c r="G374" i="2"/>
  <c r="B374" i="2"/>
  <c r="A374" i="2"/>
  <c r="H373" i="2"/>
  <c r="G373" i="2"/>
  <c r="B373" i="2"/>
  <c r="A373" i="2"/>
  <c r="H372" i="2"/>
  <c r="G372" i="2"/>
  <c r="B372" i="2"/>
  <c r="A372" i="2"/>
  <c r="H371" i="2"/>
  <c r="G371" i="2"/>
  <c r="B371" i="2"/>
  <c r="A371" i="2"/>
  <c r="H370" i="2"/>
  <c r="G370" i="2"/>
  <c r="B370" i="2"/>
  <c r="A370" i="2"/>
  <c r="H369" i="2"/>
  <c r="G369" i="2"/>
  <c r="B369" i="2"/>
  <c r="A369" i="2"/>
  <c r="H368" i="2"/>
  <c r="G368" i="2"/>
  <c r="B368" i="2"/>
  <c r="A368" i="2"/>
  <c r="H367" i="2"/>
  <c r="G367" i="2"/>
  <c r="B367" i="2"/>
  <c r="A367" i="2"/>
  <c r="H366" i="2"/>
  <c r="G366" i="2"/>
  <c r="B366" i="2"/>
  <c r="A366" i="2"/>
  <c r="H365" i="2"/>
  <c r="G365" i="2"/>
  <c r="B365" i="2"/>
  <c r="A365" i="2"/>
  <c r="H364" i="2"/>
  <c r="G364" i="2"/>
  <c r="B364" i="2"/>
  <c r="A364" i="2"/>
  <c r="H363" i="2"/>
  <c r="G363" i="2"/>
  <c r="B363" i="2"/>
  <c r="A363" i="2"/>
  <c r="H362" i="2"/>
  <c r="G362" i="2"/>
  <c r="B362" i="2"/>
  <c r="A362" i="2"/>
  <c r="H361" i="2"/>
  <c r="G361" i="2"/>
  <c r="B361" i="2"/>
  <c r="A361" i="2"/>
  <c r="H360" i="2"/>
  <c r="G360" i="2"/>
  <c r="B360" i="2"/>
  <c r="A360" i="2"/>
  <c r="H359" i="2"/>
  <c r="G359" i="2"/>
  <c r="B359" i="2"/>
  <c r="A359" i="2"/>
  <c r="H358" i="2"/>
  <c r="G358" i="2"/>
  <c r="B358" i="2"/>
  <c r="A358" i="2"/>
  <c r="H357" i="2"/>
  <c r="G357" i="2"/>
  <c r="B357" i="2"/>
  <c r="A357" i="2"/>
  <c r="H356" i="2"/>
  <c r="G356" i="2"/>
  <c r="B356" i="2"/>
  <c r="A356" i="2"/>
  <c r="H355" i="2"/>
  <c r="G355" i="2"/>
  <c r="B355" i="2"/>
  <c r="A355" i="2"/>
  <c r="H354" i="2"/>
  <c r="G354" i="2"/>
  <c r="B354" i="2"/>
  <c r="A354" i="2"/>
  <c r="H353" i="2"/>
  <c r="G353" i="2"/>
  <c r="B353" i="2"/>
  <c r="A353" i="2"/>
  <c r="H352" i="2"/>
  <c r="G352" i="2"/>
  <c r="B352" i="2"/>
  <c r="A352" i="2"/>
  <c r="H351" i="2"/>
  <c r="G351" i="2"/>
  <c r="B351" i="2"/>
  <c r="A351" i="2"/>
  <c r="H350" i="2"/>
  <c r="G350" i="2"/>
  <c r="B350" i="2"/>
  <c r="A350" i="2"/>
  <c r="H349" i="2"/>
  <c r="G349" i="2"/>
  <c r="B349" i="2"/>
  <c r="A349" i="2"/>
  <c r="H348" i="2"/>
  <c r="G348" i="2"/>
  <c r="B348" i="2"/>
  <c r="A348" i="2"/>
  <c r="H347" i="2"/>
  <c r="G347" i="2"/>
  <c r="B347" i="2"/>
  <c r="A347" i="2"/>
  <c r="H346" i="2"/>
  <c r="G346" i="2"/>
  <c r="B346" i="2"/>
  <c r="A346" i="2"/>
  <c r="H345" i="2"/>
  <c r="G345" i="2"/>
  <c r="B345" i="2"/>
  <c r="A345" i="2"/>
  <c r="H344" i="2"/>
  <c r="G344" i="2"/>
  <c r="B344" i="2"/>
  <c r="A344" i="2"/>
  <c r="H343" i="2"/>
  <c r="G343" i="2"/>
  <c r="B343" i="2"/>
  <c r="A343" i="2"/>
  <c r="H342" i="2"/>
  <c r="G342" i="2"/>
  <c r="B342" i="2"/>
  <c r="A342" i="2"/>
  <c r="H341" i="2"/>
  <c r="G341" i="2"/>
  <c r="B341" i="2"/>
  <c r="A341" i="2"/>
  <c r="H340" i="2"/>
  <c r="G340" i="2"/>
  <c r="B340" i="2"/>
  <c r="A340" i="2"/>
  <c r="H339" i="2"/>
  <c r="G339" i="2"/>
  <c r="B339" i="2"/>
  <c r="A339" i="2"/>
  <c r="H338" i="2"/>
  <c r="G338" i="2"/>
  <c r="B338" i="2"/>
  <c r="A338" i="2"/>
  <c r="H337" i="2"/>
  <c r="G337" i="2"/>
  <c r="B337" i="2"/>
  <c r="A337" i="2"/>
  <c r="H336" i="2"/>
  <c r="G336" i="2"/>
  <c r="B336" i="2"/>
  <c r="A336" i="2"/>
  <c r="H335" i="2"/>
  <c r="G335" i="2"/>
  <c r="B335" i="2"/>
  <c r="A335" i="2"/>
  <c r="H334" i="2"/>
  <c r="G334" i="2"/>
  <c r="B334" i="2"/>
  <c r="A334" i="2"/>
  <c r="H333" i="2"/>
  <c r="G333" i="2"/>
  <c r="B333" i="2"/>
  <c r="A333" i="2"/>
  <c r="H332" i="2"/>
  <c r="G332" i="2"/>
  <c r="B332" i="2"/>
  <c r="A332" i="2"/>
  <c r="H331" i="2"/>
  <c r="G331" i="2"/>
  <c r="B331" i="2"/>
  <c r="A331" i="2"/>
  <c r="H330" i="2"/>
  <c r="G330" i="2"/>
  <c r="B330" i="2"/>
  <c r="A330" i="2"/>
  <c r="H329" i="2"/>
  <c r="G329" i="2"/>
  <c r="B329" i="2"/>
  <c r="A329" i="2"/>
  <c r="H328" i="2"/>
  <c r="G328" i="2"/>
  <c r="B328" i="2"/>
  <c r="A328" i="2"/>
  <c r="H327" i="2"/>
  <c r="G327" i="2"/>
  <c r="B327" i="2"/>
  <c r="A327" i="2"/>
  <c r="H326" i="2"/>
  <c r="G326" i="2"/>
  <c r="B326" i="2"/>
  <c r="A326" i="2"/>
  <c r="H325" i="2"/>
  <c r="G325" i="2"/>
  <c r="B325" i="2"/>
  <c r="A325" i="2"/>
  <c r="H324" i="2"/>
  <c r="G324" i="2"/>
  <c r="B324" i="2"/>
  <c r="A324" i="2"/>
  <c r="H323" i="2"/>
  <c r="G323" i="2"/>
  <c r="B323" i="2"/>
  <c r="A323" i="2"/>
  <c r="H322" i="2"/>
  <c r="G322" i="2"/>
  <c r="B322" i="2"/>
  <c r="A322" i="2"/>
  <c r="H321" i="2"/>
  <c r="G321" i="2"/>
  <c r="B321" i="2"/>
  <c r="A321" i="2"/>
  <c r="H320" i="2"/>
  <c r="G320" i="2"/>
  <c r="B320" i="2"/>
  <c r="A320" i="2"/>
  <c r="H319" i="2"/>
  <c r="G319" i="2"/>
  <c r="B319" i="2"/>
  <c r="A319" i="2"/>
  <c r="H318" i="2"/>
  <c r="G318" i="2"/>
  <c r="B318" i="2"/>
  <c r="A318" i="2"/>
  <c r="H317" i="2"/>
  <c r="G317" i="2"/>
  <c r="B317" i="2"/>
  <c r="A317" i="2"/>
  <c r="H316" i="2"/>
  <c r="G316" i="2"/>
  <c r="B316" i="2"/>
  <c r="A316" i="2"/>
  <c r="H315" i="2"/>
  <c r="G315" i="2"/>
  <c r="B315" i="2"/>
  <c r="A315" i="2"/>
  <c r="H314" i="2"/>
  <c r="G314" i="2"/>
  <c r="B314" i="2"/>
  <c r="A314" i="2"/>
  <c r="H313" i="2"/>
  <c r="G313" i="2"/>
  <c r="B313" i="2"/>
  <c r="A313" i="2"/>
  <c r="H312" i="2"/>
  <c r="G312" i="2"/>
  <c r="B312" i="2"/>
  <c r="A312" i="2"/>
  <c r="H311" i="2"/>
  <c r="G311" i="2"/>
  <c r="B311" i="2"/>
  <c r="A311" i="2"/>
  <c r="H310" i="2"/>
  <c r="G310" i="2"/>
  <c r="B310" i="2"/>
  <c r="A310" i="2"/>
  <c r="H309" i="2"/>
  <c r="G309" i="2"/>
  <c r="B309" i="2"/>
  <c r="A309" i="2"/>
  <c r="H308" i="2"/>
  <c r="G308" i="2"/>
  <c r="B308" i="2"/>
  <c r="A308" i="2"/>
  <c r="H307" i="2"/>
  <c r="G307" i="2"/>
  <c r="B307" i="2"/>
  <c r="A307" i="2"/>
  <c r="H306" i="2"/>
  <c r="G306" i="2"/>
  <c r="B306" i="2"/>
  <c r="A306" i="2"/>
  <c r="H305" i="2"/>
  <c r="G305" i="2"/>
  <c r="B305" i="2"/>
  <c r="A305" i="2"/>
  <c r="H304" i="2"/>
  <c r="G304" i="2"/>
  <c r="B304" i="2"/>
  <c r="A304" i="2"/>
  <c r="H303" i="2"/>
  <c r="G303" i="2"/>
  <c r="B303" i="2"/>
  <c r="A303" i="2"/>
  <c r="H302" i="2"/>
  <c r="G302" i="2"/>
  <c r="B302" i="2"/>
  <c r="A302" i="2"/>
  <c r="H301" i="2"/>
  <c r="G301" i="2"/>
  <c r="B301" i="2"/>
  <c r="A301" i="2"/>
  <c r="H300" i="2"/>
  <c r="G300" i="2"/>
  <c r="B300" i="2"/>
  <c r="A300" i="2"/>
  <c r="H299" i="2"/>
  <c r="G299" i="2"/>
  <c r="B299" i="2"/>
  <c r="A299" i="2"/>
  <c r="H298" i="2"/>
  <c r="G298" i="2"/>
  <c r="B298" i="2"/>
  <c r="A298" i="2"/>
  <c r="H297" i="2"/>
  <c r="G297" i="2"/>
  <c r="B297" i="2"/>
  <c r="A297" i="2"/>
  <c r="H296" i="2"/>
  <c r="G296" i="2"/>
  <c r="B296" i="2"/>
  <c r="A296" i="2"/>
  <c r="H295" i="2"/>
  <c r="G295" i="2"/>
  <c r="B295" i="2"/>
  <c r="A295" i="2"/>
  <c r="H294" i="2"/>
  <c r="G294" i="2"/>
  <c r="B294" i="2"/>
  <c r="A294" i="2"/>
  <c r="H293" i="2"/>
  <c r="G293" i="2"/>
  <c r="B293" i="2"/>
  <c r="A293" i="2"/>
  <c r="H292" i="2"/>
  <c r="G292" i="2"/>
  <c r="B292" i="2"/>
  <c r="A292" i="2"/>
  <c r="H291" i="2"/>
  <c r="G291" i="2"/>
  <c r="B291" i="2"/>
  <c r="A291" i="2"/>
  <c r="H290" i="2"/>
  <c r="G290" i="2"/>
  <c r="B290" i="2"/>
  <c r="A290" i="2"/>
  <c r="H289" i="2"/>
  <c r="G289" i="2"/>
  <c r="B289" i="2"/>
  <c r="A289" i="2"/>
  <c r="H288" i="2"/>
  <c r="G288" i="2"/>
  <c r="B288" i="2"/>
  <c r="A288" i="2"/>
  <c r="H287" i="2"/>
  <c r="G287" i="2"/>
  <c r="B287" i="2"/>
  <c r="A287" i="2"/>
  <c r="H286" i="2"/>
  <c r="G286" i="2"/>
  <c r="B286" i="2"/>
  <c r="A286" i="2"/>
  <c r="H285" i="2"/>
  <c r="G285" i="2"/>
  <c r="B285" i="2"/>
  <c r="A285" i="2"/>
  <c r="H284" i="2"/>
  <c r="G284" i="2"/>
  <c r="B284" i="2"/>
  <c r="A284" i="2"/>
  <c r="H283" i="2"/>
  <c r="G283" i="2"/>
  <c r="B283" i="2"/>
  <c r="A283" i="2"/>
  <c r="H282" i="2"/>
  <c r="G282" i="2"/>
  <c r="B282" i="2"/>
  <c r="A282" i="2"/>
  <c r="H281" i="2"/>
  <c r="G281" i="2"/>
  <c r="B281" i="2"/>
  <c r="A281" i="2"/>
  <c r="H280" i="2"/>
  <c r="G280" i="2"/>
  <c r="B280" i="2"/>
  <c r="A280" i="2"/>
  <c r="H279" i="2"/>
  <c r="G279" i="2"/>
  <c r="B279" i="2"/>
  <c r="A279" i="2"/>
  <c r="H278" i="2"/>
  <c r="G278" i="2"/>
  <c r="B278" i="2"/>
  <c r="A278" i="2"/>
  <c r="H277" i="2"/>
  <c r="G277" i="2"/>
  <c r="B277" i="2"/>
  <c r="A277" i="2"/>
  <c r="H276" i="2"/>
  <c r="G276" i="2"/>
  <c r="B276" i="2"/>
  <c r="A276" i="2"/>
  <c r="H275" i="2"/>
  <c r="G275" i="2"/>
  <c r="B275" i="2"/>
  <c r="A275" i="2"/>
  <c r="H274" i="2"/>
  <c r="G274" i="2"/>
  <c r="B274" i="2"/>
  <c r="A274" i="2"/>
  <c r="H273" i="2"/>
  <c r="G273" i="2"/>
  <c r="B273" i="2"/>
  <c r="A273" i="2"/>
  <c r="H272" i="2"/>
  <c r="G272" i="2"/>
  <c r="B272" i="2"/>
  <c r="A272" i="2"/>
  <c r="H271" i="2"/>
  <c r="G271" i="2"/>
  <c r="B271" i="2"/>
  <c r="A271" i="2"/>
  <c r="H270" i="2"/>
  <c r="G270" i="2"/>
  <c r="B270" i="2"/>
  <c r="A270" i="2"/>
  <c r="H269" i="2"/>
  <c r="G269" i="2"/>
  <c r="B269" i="2"/>
  <c r="A269" i="2"/>
  <c r="H268" i="2"/>
  <c r="G268" i="2"/>
  <c r="B268" i="2"/>
  <c r="A268" i="2"/>
  <c r="H267" i="2"/>
  <c r="G267" i="2"/>
  <c r="B267" i="2"/>
  <c r="A267" i="2"/>
  <c r="H266" i="2"/>
  <c r="G266" i="2"/>
  <c r="B266" i="2"/>
  <c r="A266" i="2"/>
  <c r="H265" i="2"/>
  <c r="G265" i="2"/>
  <c r="B265" i="2"/>
  <c r="A265" i="2"/>
  <c r="H264" i="2"/>
  <c r="G264" i="2"/>
  <c r="B264" i="2"/>
  <c r="A264" i="2"/>
  <c r="H263" i="2"/>
  <c r="G263" i="2"/>
  <c r="B263" i="2"/>
  <c r="A263" i="2"/>
  <c r="H262" i="2"/>
  <c r="G262" i="2"/>
  <c r="B262" i="2"/>
  <c r="A262" i="2"/>
  <c r="H261" i="2"/>
  <c r="G261" i="2"/>
  <c r="B261" i="2"/>
  <c r="A261" i="2"/>
  <c r="H260" i="2"/>
  <c r="G260" i="2"/>
  <c r="B260" i="2"/>
  <c r="A260" i="2"/>
  <c r="H259" i="2"/>
  <c r="G259" i="2"/>
  <c r="B259" i="2"/>
  <c r="A259" i="2"/>
  <c r="H258" i="2"/>
  <c r="G258" i="2"/>
  <c r="B258" i="2"/>
  <c r="A258" i="2"/>
  <c r="H257" i="2"/>
  <c r="G257" i="2"/>
  <c r="B257" i="2"/>
  <c r="A257" i="2"/>
  <c r="H256" i="2"/>
  <c r="G256" i="2"/>
  <c r="B256" i="2"/>
  <c r="A256" i="2"/>
  <c r="H255" i="2"/>
  <c r="G255" i="2"/>
  <c r="B255" i="2"/>
  <c r="A255" i="2"/>
  <c r="H254" i="2"/>
  <c r="G254" i="2"/>
  <c r="B254" i="2"/>
  <c r="A254" i="2"/>
  <c r="H253" i="2"/>
  <c r="G253" i="2"/>
  <c r="B253" i="2"/>
  <c r="A253" i="2"/>
  <c r="H252" i="2"/>
  <c r="G252" i="2"/>
  <c r="B252" i="2"/>
  <c r="A252" i="2"/>
  <c r="H251" i="2"/>
  <c r="G251" i="2"/>
  <c r="B251" i="2"/>
  <c r="A251" i="2"/>
  <c r="H250" i="2"/>
  <c r="G250" i="2"/>
  <c r="B250" i="2"/>
  <c r="A250" i="2"/>
  <c r="H249" i="2"/>
  <c r="G249" i="2"/>
  <c r="B249" i="2"/>
  <c r="A249" i="2"/>
  <c r="H248" i="2"/>
  <c r="G248" i="2"/>
  <c r="B248" i="2"/>
  <c r="A248" i="2"/>
  <c r="H247" i="2"/>
  <c r="G247" i="2"/>
  <c r="B247" i="2"/>
  <c r="A247" i="2"/>
  <c r="H246" i="2"/>
  <c r="G246" i="2"/>
  <c r="B246" i="2"/>
  <c r="A246" i="2"/>
  <c r="H245" i="2"/>
  <c r="G245" i="2"/>
  <c r="B245" i="2"/>
  <c r="A245" i="2"/>
  <c r="H244" i="2"/>
  <c r="G244" i="2"/>
  <c r="B244" i="2"/>
  <c r="A244" i="2"/>
  <c r="H243" i="2"/>
  <c r="G243" i="2"/>
  <c r="B243" i="2"/>
  <c r="A243" i="2"/>
  <c r="H242" i="2"/>
  <c r="G242" i="2"/>
  <c r="B242" i="2"/>
  <c r="A242" i="2"/>
  <c r="H241" i="2"/>
  <c r="G241" i="2"/>
  <c r="B241" i="2"/>
  <c r="A241" i="2"/>
  <c r="H240" i="2"/>
  <c r="G240" i="2"/>
  <c r="B240" i="2"/>
  <c r="A240" i="2"/>
  <c r="H239" i="2"/>
  <c r="G239" i="2"/>
  <c r="B239" i="2"/>
  <c r="A239" i="2"/>
  <c r="H238" i="2"/>
  <c r="G238" i="2"/>
  <c r="B238" i="2"/>
  <c r="A238" i="2"/>
  <c r="H237" i="2"/>
  <c r="G237" i="2"/>
  <c r="B237" i="2"/>
  <c r="A237" i="2"/>
  <c r="H236" i="2"/>
  <c r="G236" i="2"/>
  <c r="B236" i="2"/>
  <c r="A236" i="2"/>
  <c r="H235" i="2"/>
  <c r="G235" i="2"/>
  <c r="B235" i="2"/>
  <c r="A235" i="2"/>
  <c r="H234" i="2"/>
  <c r="G234" i="2"/>
  <c r="B234" i="2"/>
  <c r="A234" i="2"/>
  <c r="H233" i="2"/>
  <c r="G233" i="2"/>
  <c r="B233" i="2"/>
  <c r="A233" i="2"/>
  <c r="H232" i="2"/>
  <c r="G232" i="2"/>
  <c r="B232" i="2"/>
  <c r="A232" i="2"/>
  <c r="H231" i="2"/>
  <c r="G231" i="2"/>
  <c r="B231" i="2"/>
  <c r="A231" i="2"/>
  <c r="H230" i="2"/>
  <c r="G230" i="2"/>
  <c r="B230" i="2"/>
  <c r="A230" i="2"/>
  <c r="H229" i="2"/>
  <c r="G229" i="2"/>
  <c r="B229" i="2"/>
  <c r="A229" i="2"/>
  <c r="H228" i="2"/>
  <c r="G228" i="2"/>
  <c r="B228" i="2"/>
  <c r="A228" i="2"/>
  <c r="H227" i="2"/>
  <c r="G227" i="2"/>
  <c r="B227" i="2"/>
  <c r="A227" i="2"/>
  <c r="H226" i="2"/>
  <c r="G226" i="2"/>
  <c r="B226" i="2"/>
  <c r="A226" i="2"/>
  <c r="H225" i="2"/>
  <c r="G225" i="2"/>
  <c r="B225" i="2"/>
  <c r="A225" i="2"/>
  <c r="H224" i="2"/>
  <c r="G224" i="2"/>
  <c r="B224" i="2"/>
  <c r="A224" i="2"/>
  <c r="H223" i="2"/>
  <c r="G223" i="2"/>
  <c r="B223" i="2"/>
  <c r="A223" i="2"/>
  <c r="H222" i="2"/>
  <c r="G222" i="2"/>
  <c r="B222" i="2"/>
  <c r="A222" i="2"/>
  <c r="H221" i="2"/>
  <c r="G221" i="2"/>
  <c r="B221" i="2"/>
  <c r="A221" i="2"/>
  <c r="H220" i="2"/>
  <c r="G220" i="2"/>
  <c r="B220" i="2"/>
  <c r="A220" i="2"/>
  <c r="H219" i="2"/>
  <c r="G219" i="2"/>
  <c r="B219" i="2"/>
  <c r="A219" i="2"/>
  <c r="H218" i="2"/>
  <c r="G218" i="2"/>
  <c r="B218" i="2"/>
  <c r="A218" i="2"/>
  <c r="H217" i="2"/>
  <c r="G217" i="2"/>
  <c r="B217" i="2"/>
  <c r="A217" i="2"/>
  <c r="H216" i="2"/>
  <c r="G216" i="2"/>
  <c r="B216" i="2"/>
  <c r="A216" i="2"/>
  <c r="H215" i="2"/>
  <c r="G215" i="2"/>
  <c r="B215" i="2"/>
  <c r="A215" i="2"/>
  <c r="H214" i="2"/>
  <c r="G214" i="2"/>
  <c r="B214" i="2"/>
  <c r="A214" i="2"/>
  <c r="H213" i="2"/>
  <c r="G213" i="2"/>
  <c r="B213" i="2"/>
  <c r="A213" i="2"/>
  <c r="H212" i="2"/>
  <c r="G212" i="2"/>
  <c r="B212" i="2"/>
  <c r="A212" i="2"/>
  <c r="H211" i="2"/>
  <c r="G211" i="2"/>
  <c r="B211" i="2"/>
  <c r="A211" i="2"/>
  <c r="H210" i="2"/>
  <c r="G210" i="2"/>
  <c r="B210" i="2"/>
  <c r="A210" i="2"/>
  <c r="H209" i="2"/>
  <c r="G209" i="2"/>
  <c r="B209" i="2"/>
  <c r="A209" i="2"/>
  <c r="H208" i="2"/>
  <c r="G208" i="2"/>
  <c r="B208" i="2"/>
  <c r="A208" i="2"/>
  <c r="H207" i="2"/>
  <c r="G207" i="2"/>
  <c r="B207" i="2"/>
  <c r="A207" i="2"/>
  <c r="H206" i="2"/>
  <c r="G206" i="2"/>
  <c r="B206" i="2"/>
  <c r="A206" i="2"/>
  <c r="H205" i="2"/>
  <c r="G205" i="2"/>
  <c r="B205" i="2"/>
  <c r="A205" i="2"/>
  <c r="H204" i="2"/>
  <c r="G204" i="2"/>
  <c r="B204" i="2"/>
  <c r="A204" i="2"/>
  <c r="H203" i="2"/>
  <c r="G203" i="2"/>
  <c r="B203" i="2"/>
  <c r="A203" i="2"/>
  <c r="H202" i="2"/>
  <c r="G202" i="2"/>
  <c r="B202" i="2"/>
  <c r="A202" i="2"/>
  <c r="H201" i="2"/>
  <c r="G201" i="2"/>
  <c r="B201" i="2"/>
  <c r="A201" i="2"/>
  <c r="H200" i="2"/>
  <c r="G200" i="2"/>
  <c r="B200" i="2"/>
  <c r="A200" i="2"/>
  <c r="H199" i="2"/>
  <c r="G199" i="2"/>
  <c r="B199" i="2"/>
  <c r="A199" i="2"/>
  <c r="H198" i="2"/>
  <c r="G198" i="2"/>
  <c r="B198" i="2"/>
  <c r="A198" i="2"/>
  <c r="H197" i="2"/>
  <c r="G197" i="2"/>
  <c r="B197" i="2"/>
  <c r="A197" i="2"/>
  <c r="H196" i="2"/>
  <c r="G196" i="2"/>
  <c r="B196" i="2"/>
  <c r="A196" i="2"/>
  <c r="H195" i="2"/>
  <c r="G195" i="2"/>
  <c r="B195" i="2"/>
  <c r="A195" i="2"/>
  <c r="H194" i="2"/>
  <c r="G194" i="2"/>
  <c r="B194" i="2"/>
  <c r="A194" i="2"/>
  <c r="H193" i="2"/>
  <c r="G193" i="2"/>
  <c r="B193" i="2"/>
  <c r="A193" i="2"/>
  <c r="H192" i="2"/>
  <c r="G192" i="2"/>
  <c r="B192" i="2"/>
  <c r="A192" i="2"/>
  <c r="H191" i="2"/>
  <c r="G191" i="2"/>
  <c r="B191" i="2"/>
  <c r="A191" i="2"/>
  <c r="H190" i="2"/>
  <c r="G190" i="2"/>
  <c r="B190" i="2"/>
  <c r="A190" i="2"/>
  <c r="H189" i="2"/>
  <c r="G189" i="2"/>
  <c r="B189" i="2"/>
  <c r="A189" i="2"/>
  <c r="H188" i="2"/>
  <c r="G188" i="2"/>
  <c r="B188" i="2"/>
  <c r="A188" i="2"/>
  <c r="H187" i="2"/>
  <c r="G187" i="2"/>
  <c r="B187" i="2"/>
  <c r="A187" i="2"/>
  <c r="H186" i="2"/>
  <c r="G186" i="2"/>
  <c r="B186" i="2"/>
  <c r="A186" i="2"/>
  <c r="H185" i="2"/>
  <c r="G185" i="2"/>
  <c r="B185" i="2"/>
  <c r="A185" i="2"/>
  <c r="H184" i="2"/>
  <c r="G184" i="2"/>
  <c r="B184" i="2"/>
  <c r="A184" i="2"/>
  <c r="H183" i="2"/>
  <c r="G183" i="2"/>
  <c r="B183" i="2"/>
  <c r="A183" i="2"/>
  <c r="H182" i="2"/>
  <c r="G182" i="2"/>
  <c r="B182" i="2"/>
  <c r="A182" i="2"/>
  <c r="H181" i="2"/>
  <c r="G181" i="2"/>
  <c r="B181" i="2"/>
  <c r="A181" i="2"/>
  <c r="H180" i="2"/>
  <c r="G180" i="2"/>
  <c r="B180" i="2"/>
  <c r="A180" i="2"/>
  <c r="H179" i="2"/>
  <c r="G179" i="2"/>
  <c r="B179" i="2"/>
  <c r="A179" i="2"/>
  <c r="H178" i="2"/>
  <c r="G178" i="2"/>
  <c r="B178" i="2"/>
  <c r="A178" i="2"/>
  <c r="H177" i="2"/>
  <c r="G177" i="2"/>
  <c r="B177" i="2"/>
  <c r="A177" i="2"/>
  <c r="H176" i="2"/>
  <c r="G176" i="2"/>
  <c r="B176" i="2"/>
  <c r="A176" i="2"/>
  <c r="H175" i="2"/>
  <c r="G175" i="2"/>
  <c r="B175" i="2"/>
  <c r="A175" i="2"/>
  <c r="H174" i="2"/>
  <c r="G174" i="2"/>
  <c r="B174" i="2"/>
  <c r="A174" i="2"/>
  <c r="H173" i="2"/>
  <c r="G173" i="2"/>
  <c r="B173" i="2"/>
  <c r="A173" i="2"/>
  <c r="H172" i="2"/>
  <c r="G172" i="2"/>
  <c r="B172" i="2"/>
  <c r="A172" i="2"/>
  <c r="H171" i="2"/>
  <c r="G171" i="2"/>
  <c r="B171" i="2"/>
  <c r="A171" i="2"/>
  <c r="H170" i="2"/>
  <c r="G170" i="2"/>
  <c r="B170" i="2"/>
  <c r="A170" i="2"/>
  <c r="H169" i="2"/>
  <c r="G169" i="2"/>
  <c r="B169" i="2"/>
  <c r="A169" i="2"/>
  <c r="H168" i="2"/>
  <c r="G168" i="2"/>
  <c r="B168" i="2"/>
  <c r="A168" i="2"/>
  <c r="H167" i="2"/>
  <c r="G167" i="2"/>
  <c r="B167" i="2"/>
  <c r="A167" i="2"/>
  <c r="H166" i="2"/>
  <c r="G166" i="2"/>
  <c r="B166" i="2"/>
  <c r="A166" i="2"/>
  <c r="H165" i="2"/>
  <c r="G165" i="2"/>
  <c r="B165" i="2"/>
  <c r="A165" i="2"/>
  <c r="H164" i="2"/>
  <c r="G164" i="2"/>
  <c r="B164" i="2"/>
  <c r="A164" i="2"/>
  <c r="H163" i="2"/>
  <c r="G163" i="2"/>
  <c r="B163" i="2"/>
  <c r="A163" i="2"/>
  <c r="H162" i="2"/>
  <c r="G162" i="2"/>
  <c r="B162" i="2"/>
  <c r="A162" i="2"/>
  <c r="H161" i="2"/>
  <c r="G161" i="2"/>
  <c r="B161" i="2"/>
  <c r="A161" i="2"/>
  <c r="H160" i="2"/>
  <c r="G160" i="2"/>
  <c r="B160" i="2"/>
  <c r="A160" i="2"/>
  <c r="H159" i="2"/>
  <c r="G159" i="2"/>
  <c r="B159" i="2"/>
  <c r="A159" i="2"/>
  <c r="W158" i="2"/>
  <c r="H158" i="2"/>
  <c r="G158" i="2"/>
  <c r="B158" i="2"/>
  <c r="A158" i="2"/>
  <c r="W157" i="2"/>
  <c r="H157" i="2"/>
  <c r="G157" i="2"/>
  <c r="B157" i="2"/>
  <c r="A157" i="2"/>
  <c r="W156" i="2"/>
  <c r="H156" i="2"/>
  <c r="G156" i="2"/>
  <c r="B156" i="2"/>
  <c r="A156" i="2"/>
  <c r="W155" i="2"/>
  <c r="H155" i="2"/>
  <c r="G155" i="2"/>
  <c r="B155" i="2"/>
  <c r="A155" i="2"/>
  <c r="W154" i="2"/>
  <c r="H154" i="2"/>
  <c r="G154" i="2"/>
  <c r="B154" i="2"/>
  <c r="A154" i="2"/>
  <c r="W153" i="2"/>
  <c r="H153" i="2"/>
  <c r="G153" i="2"/>
  <c r="B153" i="2"/>
  <c r="A153" i="2"/>
  <c r="W152" i="2"/>
  <c r="H152" i="2"/>
  <c r="G152" i="2"/>
  <c r="B152" i="2"/>
  <c r="A152" i="2"/>
  <c r="W151" i="2"/>
  <c r="H151" i="2"/>
  <c r="G151" i="2"/>
  <c r="B151" i="2"/>
  <c r="A151" i="2"/>
  <c r="W150" i="2"/>
  <c r="H150" i="2"/>
  <c r="G150" i="2"/>
  <c r="B150" i="2"/>
  <c r="A150" i="2"/>
  <c r="W149" i="2"/>
  <c r="H149" i="2"/>
  <c r="G149" i="2"/>
  <c r="B149" i="2"/>
  <c r="A149" i="2"/>
  <c r="W148" i="2"/>
  <c r="H148" i="2"/>
  <c r="G148" i="2"/>
  <c r="B148" i="2"/>
  <c r="A148" i="2"/>
  <c r="W147" i="2"/>
  <c r="H147" i="2"/>
  <c r="G147" i="2"/>
  <c r="B147" i="2"/>
  <c r="A147" i="2"/>
  <c r="W146" i="2"/>
  <c r="H146" i="2"/>
  <c r="G146" i="2"/>
  <c r="B146" i="2"/>
  <c r="A146" i="2"/>
  <c r="W145" i="2"/>
  <c r="H145" i="2"/>
  <c r="G145" i="2"/>
  <c r="B145" i="2"/>
  <c r="A145" i="2"/>
  <c r="W144" i="2"/>
  <c r="H144" i="2"/>
  <c r="G144" i="2"/>
  <c r="B144" i="2"/>
  <c r="A144" i="2"/>
  <c r="W143" i="2"/>
  <c r="H143" i="2"/>
  <c r="G143" i="2"/>
  <c r="B143" i="2"/>
  <c r="A143" i="2"/>
  <c r="W142" i="2"/>
  <c r="H142" i="2"/>
  <c r="G142" i="2"/>
  <c r="B142" i="2"/>
  <c r="A142" i="2"/>
  <c r="W141" i="2"/>
  <c r="H141" i="2"/>
  <c r="G141" i="2"/>
  <c r="B141" i="2"/>
  <c r="A141" i="2"/>
  <c r="W140" i="2"/>
  <c r="H140" i="2"/>
  <c r="G140" i="2"/>
  <c r="B140" i="2"/>
  <c r="A140" i="2"/>
  <c r="W139" i="2"/>
  <c r="H139" i="2"/>
  <c r="G139" i="2"/>
  <c r="B139" i="2"/>
  <c r="A139" i="2"/>
  <c r="W138" i="2"/>
  <c r="H138" i="2"/>
  <c r="G138" i="2"/>
  <c r="B138" i="2"/>
  <c r="A138" i="2"/>
  <c r="W137" i="2"/>
  <c r="H137" i="2"/>
  <c r="G137" i="2"/>
  <c r="B137" i="2"/>
  <c r="A137" i="2"/>
  <c r="W136" i="2"/>
  <c r="H136" i="2"/>
  <c r="G136" i="2"/>
  <c r="B136" i="2"/>
  <c r="A136" i="2"/>
  <c r="W135" i="2"/>
  <c r="H135" i="2"/>
  <c r="G135" i="2"/>
  <c r="B135" i="2"/>
  <c r="A135" i="2"/>
  <c r="W134" i="2"/>
  <c r="H134" i="2"/>
  <c r="G134" i="2"/>
  <c r="B134" i="2"/>
  <c r="A134" i="2"/>
  <c r="W133" i="2"/>
  <c r="H133" i="2"/>
  <c r="G133" i="2"/>
  <c r="B133" i="2"/>
  <c r="A133" i="2"/>
  <c r="W132" i="2"/>
  <c r="H132" i="2"/>
  <c r="G132" i="2"/>
  <c r="B132" i="2"/>
  <c r="A132" i="2"/>
  <c r="W131" i="2"/>
  <c r="H131" i="2"/>
  <c r="G131" i="2"/>
  <c r="B131" i="2"/>
  <c r="A131" i="2"/>
  <c r="W130" i="2"/>
  <c r="H130" i="2"/>
  <c r="G130" i="2"/>
  <c r="B130" i="2"/>
  <c r="A130" i="2"/>
  <c r="W129" i="2"/>
  <c r="H129" i="2"/>
  <c r="G129" i="2"/>
  <c r="B129" i="2"/>
  <c r="A129" i="2"/>
  <c r="W128" i="2"/>
  <c r="H128" i="2"/>
  <c r="G128" i="2"/>
  <c r="B128" i="2"/>
  <c r="A128" i="2"/>
  <c r="W127" i="2"/>
  <c r="H127" i="2"/>
  <c r="G127" i="2"/>
  <c r="B127" i="2"/>
  <c r="A127" i="2"/>
  <c r="W126" i="2"/>
  <c r="H126" i="2"/>
  <c r="G126" i="2"/>
  <c r="B126" i="2"/>
  <c r="A126" i="2"/>
  <c r="W125" i="2"/>
  <c r="H125" i="2"/>
  <c r="G125" i="2"/>
  <c r="B125" i="2"/>
  <c r="A125" i="2"/>
  <c r="W124" i="2"/>
  <c r="H124" i="2"/>
  <c r="G124" i="2"/>
  <c r="B124" i="2"/>
  <c r="A124" i="2"/>
  <c r="W123" i="2"/>
  <c r="H123" i="2"/>
  <c r="G123" i="2"/>
  <c r="B123" i="2"/>
  <c r="A123" i="2"/>
  <c r="W122" i="2"/>
  <c r="H122" i="2"/>
  <c r="G122" i="2"/>
  <c r="B122" i="2"/>
  <c r="A122" i="2"/>
  <c r="W121" i="2"/>
  <c r="H121" i="2"/>
  <c r="G121" i="2"/>
  <c r="B121" i="2"/>
  <c r="A121" i="2"/>
  <c r="W120" i="2"/>
  <c r="H120" i="2"/>
  <c r="G120" i="2"/>
  <c r="B120" i="2"/>
  <c r="A120" i="2"/>
  <c r="W119" i="2"/>
  <c r="H119" i="2"/>
  <c r="G119" i="2"/>
  <c r="B119" i="2"/>
  <c r="A119" i="2"/>
  <c r="W118" i="2"/>
  <c r="H118" i="2"/>
  <c r="G118" i="2"/>
  <c r="B118" i="2"/>
  <c r="A118" i="2"/>
  <c r="W117" i="2"/>
  <c r="H117" i="2"/>
  <c r="G117" i="2"/>
  <c r="B117" i="2"/>
  <c r="A117" i="2"/>
  <c r="W116" i="2"/>
  <c r="H116" i="2"/>
  <c r="G116" i="2"/>
  <c r="B116" i="2"/>
  <c r="A116" i="2"/>
  <c r="W115" i="2"/>
  <c r="H115" i="2"/>
  <c r="G115" i="2"/>
  <c r="B115" i="2"/>
  <c r="A115" i="2"/>
  <c r="W114" i="2"/>
  <c r="H114" i="2"/>
  <c r="G114" i="2"/>
  <c r="B114" i="2"/>
  <c r="A114" i="2"/>
  <c r="W113" i="2"/>
  <c r="H113" i="2"/>
  <c r="G113" i="2"/>
  <c r="B113" i="2"/>
  <c r="A113" i="2"/>
  <c r="W112" i="2"/>
  <c r="H112" i="2"/>
  <c r="G112" i="2"/>
  <c r="B112" i="2"/>
  <c r="A112" i="2"/>
  <c r="W111" i="2"/>
  <c r="H111" i="2"/>
  <c r="G111" i="2"/>
  <c r="B111" i="2"/>
  <c r="A111" i="2"/>
  <c r="W110" i="2"/>
  <c r="H110" i="2"/>
  <c r="G110" i="2"/>
  <c r="B110" i="2"/>
  <c r="A110" i="2"/>
  <c r="W109" i="2"/>
  <c r="H109" i="2"/>
  <c r="G109" i="2"/>
  <c r="B109" i="2"/>
  <c r="A109" i="2"/>
  <c r="W108" i="2"/>
  <c r="H108" i="2"/>
  <c r="G108" i="2"/>
  <c r="B108" i="2"/>
  <c r="A108" i="2"/>
  <c r="W107" i="2"/>
  <c r="H107" i="2"/>
  <c r="G107" i="2"/>
  <c r="B107" i="2"/>
  <c r="A107" i="2"/>
  <c r="W106" i="2"/>
  <c r="H106" i="2"/>
  <c r="G106" i="2"/>
  <c r="B106" i="2"/>
  <c r="A106" i="2"/>
  <c r="W105" i="2"/>
  <c r="H105" i="2"/>
  <c r="G105" i="2"/>
  <c r="B105" i="2"/>
  <c r="A105" i="2"/>
  <c r="W104" i="2"/>
  <c r="H104" i="2"/>
  <c r="G104" i="2"/>
  <c r="B104" i="2"/>
  <c r="A104" i="2"/>
  <c r="W103" i="2"/>
  <c r="H103" i="2"/>
  <c r="G103" i="2"/>
  <c r="B103" i="2"/>
  <c r="A103" i="2"/>
  <c r="W102" i="2"/>
  <c r="H102" i="2"/>
  <c r="G102" i="2"/>
  <c r="B102" i="2"/>
  <c r="A102" i="2"/>
  <c r="W101" i="2"/>
  <c r="H101" i="2"/>
  <c r="G101" i="2"/>
  <c r="B101" i="2"/>
  <c r="A101" i="2"/>
  <c r="W100" i="2"/>
  <c r="H100" i="2"/>
  <c r="G100" i="2"/>
  <c r="B100" i="2"/>
  <c r="A100" i="2"/>
  <c r="W99" i="2"/>
  <c r="H99" i="2"/>
  <c r="G99" i="2"/>
  <c r="B99" i="2"/>
  <c r="A99" i="2"/>
  <c r="W98" i="2"/>
  <c r="H98" i="2"/>
  <c r="G98" i="2"/>
  <c r="B98" i="2"/>
  <c r="A98" i="2"/>
  <c r="W97" i="2"/>
  <c r="H97" i="2"/>
  <c r="G97" i="2"/>
  <c r="B97" i="2"/>
  <c r="A97" i="2"/>
  <c r="W96" i="2"/>
  <c r="H96" i="2"/>
  <c r="G96" i="2"/>
  <c r="B96" i="2"/>
  <c r="A96" i="2"/>
  <c r="W95" i="2"/>
  <c r="H95" i="2"/>
  <c r="G95" i="2"/>
  <c r="B95" i="2"/>
  <c r="A95" i="2"/>
  <c r="W94" i="2"/>
  <c r="H94" i="2"/>
  <c r="G94" i="2"/>
  <c r="B94" i="2"/>
  <c r="A94" i="2"/>
  <c r="W93" i="2"/>
  <c r="H93" i="2"/>
  <c r="G93" i="2"/>
  <c r="B93" i="2"/>
  <c r="A93" i="2"/>
  <c r="W92" i="2"/>
  <c r="H92" i="2"/>
  <c r="G92" i="2"/>
  <c r="B92" i="2"/>
  <c r="A92" i="2"/>
  <c r="W91" i="2"/>
  <c r="H91" i="2"/>
  <c r="G91" i="2"/>
  <c r="B91" i="2"/>
  <c r="A91" i="2"/>
  <c r="W90" i="2"/>
  <c r="H90" i="2"/>
  <c r="G90" i="2"/>
  <c r="B90" i="2"/>
  <c r="A90" i="2"/>
  <c r="W89" i="2"/>
  <c r="H89" i="2"/>
  <c r="G89" i="2"/>
  <c r="B89" i="2"/>
  <c r="A89" i="2"/>
  <c r="W88" i="2"/>
  <c r="H88" i="2"/>
  <c r="G88" i="2"/>
  <c r="B88" i="2"/>
  <c r="A88" i="2"/>
  <c r="W87" i="2"/>
  <c r="H87" i="2"/>
  <c r="G87" i="2"/>
  <c r="B87" i="2"/>
  <c r="A87" i="2"/>
  <c r="W86" i="2"/>
  <c r="H86" i="2"/>
  <c r="G86" i="2"/>
  <c r="B86" i="2"/>
  <c r="A86" i="2"/>
  <c r="W85" i="2"/>
  <c r="H85" i="2"/>
  <c r="G85" i="2"/>
  <c r="B85" i="2"/>
  <c r="A85" i="2"/>
  <c r="W84" i="2"/>
  <c r="H84" i="2"/>
  <c r="G84" i="2"/>
  <c r="B84" i="2"/>
  <c r="A84" i="2"/>
  <c r="W83" i="2"/>
  <c r="H83" i="2"/>
  <c r="G83" i="2"/>
  <c r="B83" i="2"/>
  <c r="A83" i="2"/>
  <c r="W82" i="2"/>
  <c r="H82" i="2"/>
  <c r="G82" i="2"/>
  <c r="B82" i="2"/>
  <c r="A82" i="2"/>
  <c r="W81" i="2"/>
  <c r="H81" i="2"/>
  <c r="G81" i="2"/>
  <c r="B81" i="2"/>
  <c r="A81" i="2"/>
  <c r="W80" i="2"/>
  <c r="H80" i="2"/>
  <c r="G80" i="2"/>
  <c r="B80" i="2"/>
  <c r="A80" i="2"/>
  <c r="W79" i="2"/>
  <c r="H79" i="2"/>
  <c r="G79" i="2"/>
  <c r="B79" i="2"/>
  <c r="A79" i="2"/>
  <c r="W78" i="2"/>
  <c r="H78" i="2"/>
  <c r="G78" i="2"/>
  <c r="B78" i="2"/>
  <c r="A78" i="2"/>
  <c r="W77" i="2"/>
  <c r="H77" i="2"/>
  <c r="G77" i="2"/>
  <c r="B77" i="2"/>
  <c r="A77" i="2"/>
  <c r="W76" i="2"/>
  <c r="H76" i="2"/>
  <c r="G76" i="2"/>
  <c r="B76" i="2"/>
  <c r="A76" i="2"/>
  <c r="W75" i="2"/>
  <c r="H75" i="2"/>
  <c r="G75" i="2"/>
  <c r="B75" i="2"/>
  <c r="A75" i="2"/>
  <c r="W74" i="2"/>
  <c r="H74" i="2"/>
  <c r="G74" i="2"/>
  <c r="B74" i="2"/>
  <c r="A74" i="2"/>
  <c r="W73" i="2"/>
  <c r="H73" i="2"/>
  <c r="G73" i="2"/>
  <c r="B73" i="2"/>
  <c r="A73" i="2"/>
  <c r="W72" i="2"/>
  <c r="H72" i="2"/>
  <c r="G72" i="2"/>
  <c r="B72" i="2"/>
  <c r="A72" i="2"/>
  <c r="W71" i="2"/>
  <c r="H71" i="2"/>
  <c r="G71" i="2"/>
  <c r="B71" i="2"/>
  <c r="A71" i="2"/>
  <c r="W70" i="2"/>
  <c r="H70" i="2"/>
  <c r="G70" i="2"/>
  <c r="B70" i="2"/>
  <c r="A70" i="2"/>
  <c r="W69" i="2"/>
  <c r="H69" i="2"/>
  <c r="G69" i="2"/>
  <c r="B69" i="2"/>
  <c r="A69" i="2"/>
  <c r="W68" i="2"/>
  <c r="H68" i="2"/>
  <c r="G68" i="2"/>
  <c r="B68" i="2"/>
  <c r="A68" i="2"/>
  <c r="W67" i="2"/>
  <c r="H67" i="2"/>
  <c r="G67" i="2"/>
  <c r="B67" i="2"/>
  <c r="A67" i="2"/>
  <c r="W66" i="2"/>
  <c r="H66" i="2"/>
  <c r="G66" i="2"/>
  <c r="B66" i="2"/>
  <c r="A66" i="2"/>
  <c r="W65" i="2"/>
  <c r="H65" i="2"/>
  <c r="G65" i="2"/>
  <c r="B65" i="2"/>
  <c r="A65" i="2"/>
  <c r="W64" i="2"/>
  <c r="H64" i="2"/>
  <c r="G64" i="2"/>
  <c r="B64" i="2"/>
  <c r="A64" i="2"/>
  <c r="W63" i="2"/>
  <c r="H63" i="2"/>
  <c r="G63" i="2"/>
  <c r="B63" i="2"/>
  <c r="A63" i="2"/>
  <c r="W62" i="2"/>
  <c r="H62" i="2"/>
  <c r="G62" i="2"/>
  <c r="B62" i="2"/>
  <c r="A62" i="2"/>
  <c r="W61" i="2"/>
  <c r="H61" i="2"/>
  <c r="G61" i="2"/>
  <c r="B61" i="2"/>
  <c r="A61" i="2"/>
  <c r="W60" i="2"/>
  <c r="H60" i="2"/>
  <c r="G60" i="2"/>
  <c r="B60" i="2"/>
  <c r="A60" i="2"/>
  <c r="W59" i="2"/>
  <c r="H59" i="2"/>
  <c r="G59" i="2"/>
  <c r="B59" i="2"/>
  <c r="A59" i="2"/>
  <c r="H58" i="2"/>
  <c r="G58" i="2"/>
  <c r="B58" i="2"/>
  <c r="A58" i="2"/>
  <c r="H57" i="2"/>
  <c r="G57" i="2"/>
  <c r="B57" i="2"/>
  <c r="A57" i="2"/>
  <c r="H56" i="2"/>
  <c r="G56" i="2"/>
  <c r="B56" i="2"/>
  <c r="A56" i="2"/>
  <c r="H55" i="2"/>
  <c r="G55" i="2"/>
  <c r="B55" i="2"/>
  <c r="A55" i="2"/>
  <c r="H54" i="2"/>
  <c r="G54" i="2"/>
  <c r="B54" i="2"/>
  <c r="A54" i="2"/>
  <c r="H53" i="2"/>
  <c r="G53" i="2"/>
  <c r="B53" i="2"/>
  <c r="A53" i="2"/>
  <c r="H52" i="2"/>
  <c r="G52" i="2"/>
  <c r="B52" i="2"/>
  <c r="A52" i="2"/>
  <c r="H51" i="2"/>
  <c r="G51" i="2"/>
  <c r="B51" i="2"/>
  <c r="A51" i="2"/>
  <c r="G50" i="2"/>
  <c r="S881" i="1"/>
  <c r="R881" i="1"/>
  <c r="Q881" i="1"/>
  <c r="C881" i="1"/>
  <c r="B881" i="1"/>
  <c r="A881" i="1"/>
  <c r="S880" i="1"/>
  <c r="R880" i="1"/>
  <c r="Q880" i="1"/>
  <c r="C880" i="1"/>
  <c r="B880" i="1"/>
  <c r="A880" i="1"/>
  <c r="S879" i="1"/>
  <c r="R879" i="1"/>
  <c r="Q879" i="1"/>
  <c r="C879" i="1"/>
  <c r="B879" i="1"/>
  <c r="A879" i="1"/>
  <c r="S878" i="1"/>
  <c r="R878" i="1"/>
  <c r="Q878" i="1"/>
  <c r="C878" i="1"/>
  <c r="B878" i="1"/>
  <c r="A878" i="1"/>
  <c r="S877" i="1"/>
  <c r="R877" i="1"/>
  <c r="Q877" i="1"/>
  <c r="C877" i="1"/>
  <c r="B877" i="1"/>
  <c r="A877" i="1"/>
  <c r="S876" i="1"/>
  <c r="R876" i="1"/>
  <c r="Q876" i="1"/>
  <c r="C876" i="1"/>
  <c r="B876" i="1"/>
  <c r="A876" i="1"/>
  <c r="S875" i="1"/>
  <c r="R875" i="1"/>
  <c r="Q875" i="1"/>
  <c r="C875" i="1"/>
  <c r="B875" i="1"/>
  <c r="A875" i="1"/>
  <c r="S874" i="1"/>
  <c r="R874" i="1"/>
  <c r="Q874" i="1"/>
  <c r="C874" i="1"/>
  <c r="B874" i="1"/>
  <c r="A874" i="1"/>
  <c r="S873" i="1"/>
  <c r="R873" i="1"/>
  <c r="Q873" i="1"/>
  <c r="C873" i="1"/>
  <c r="B873" i="1"/>
  <c r="A873" i="1"/>
  <c r="S872" i="1"/>
  <c r="R872" i="1"/>
  <c r="Q872" i="1"/>
  <c r="C872" i="1"/>
  <c r="B872" i="1"/>
  <c r="A872" i="1"/>
  <c r="S871" i="1"/>
  <c r="R871" i="1"/>
  <c r="Q871" i="1"/>
  <c r="C871" i="1"/>
  <c r="B871" i="1"/>
  <c r="A871" i="1"/>
  <c r="S870" i="1"/>
  <c r="R870" i="1"/>
  <c r="Q870" i="1"/>
  <c r="C870" i="1"/>
  <c r="B870" i="1"/>
  <c r="A870" i="1"/>
  <c r="S869" i="1"/>
  <c r="R869" i="1"/>
  <c r="Q869" i="1"/>
  <c r="C869" i="1"/>
  <c r="B869" i="1"/>
  <c r="A869" i="1"/>
  <c r="S868" i="1"/>
  <c r="R868" i="1"/>
  <c r="Q868" i="1"/>
  <c r="C868" i="1"/>
  <c r="B868" i="1"/>
  <c r="A868" i="1"/>
  <c r="S867" i="1"/>
  <c r="R867" i="1"/>
  <c r="Q867" i="1"/>
  <c r="C867" i="1"/>
  <c r="B867" i="1"/>
  <c r="A867" i="1"/>
  <c r="S866" i="1"/>
  <c r="R866" i="1"/>
  <c r="Q866" i="1"/>
  <c r="C866" i="1"/>
  <c r="B866" i="1"/>
  <c r="A866" i="1"/>
  <c r="S865" i="1"/>
  <c r="R865" i="1"/>
  <c r="Q865" i="1"/>
  <c r="C865" i="1"/>
  <c r="B865" i="1"/>
  <c r="A865" i="1"/>
  <c r="S864" i="1"/>
  <c r="R864" i="1"/>
  <c r="Q864" i="1"/>
  <c r="C864" i="1"/>
  <c r="B864" i="1"/>
  <c r="A864" i="1"/>
  <c r="S863" i="1"/>
  <c r="R863" i="1"/>
  <c r="Q863" i="1"/>
  <c r="C863" i="1"/>
  <c r="B863" i="1"/>
  <c r="A863" i="1"/>
  <c r="S862" i="1"/>
  <c r="R862" i="1"/>
  <c r="Q862" i="1"/>
  <c r="C862" i="1"/>
  <c r="B862" i="1"/>
  <c r="A862" i="1"/>
  <c r="S861" i="1"/>
  <c r="R861" i="1"/>
  <c r="Q861" i="1"/>
  <c r="C861" i="1"/>
  <c r="B861" i="1"/>
  <c r="A861" i="1"/>
  <c r="S860" i="1"/>
  <c r="R860" i="1"/>
  <c r="Q860" i="1"/>
  <c r="C860" i="1"/>
  <c r="B860" i="1"/>
  <c r="A860" i="1"/>
  <c r="S859" i="1"/>
  <c r="R859" i="1"/>
  <c r="Q859" i="1"/>
  <c r="C859" i="1"/>
  <c r="B859" i="1"/>
  <c r="A859" i="1"/>
  <c r="S858" i="1"/>
  <c r="R858" i="1"/>
  <c r="Q858" i="1"/>
  <c r="C858" i="1"/>
  <c r="B858" i="1"/>
  <c r="A858" i="1"/>
  <c r="S857" i="1"/>
  <c r="R857" i="1"/>
  <c r="Q857" i="1"/>
  <c r="C857" i="1"/>
  <c r="B857" i="1"/>
  <c r="A857" i="1"/>
  <c r="S856" i="1"/>
  <c r="R856" i="1"/>
  <c r="Q856" i="1"/>
  <c r="C856" i="1"/>
  <c r="B856" i="1"/>
  <c r="A856" i="1"/>
  <c r="S855" i="1"/>
  <c r="R855" i="1"/>
  <c r="Q855" i="1"/>
  <c r="C855" i="1"/>
  <c r="B855" i="1"/>
  <c r="A855" i="1"/>
  <c r="S854" i="1"/>
  <c r="R854" i="1"/>
  <c r="Q854" i="1"/>
  <c r="C854" i="1"/>
  <c r="B854" i="1"/>
  <c r="A854" i="1"/>
  <c r="S853" i="1"/>
  <c r="R853" i="1"/>
  <c r="Q853" i="1"/>
  <c r="C853" i="1"/>
  <c r="B853" i="1"/>
  <c r="A853" i="1"/>
  <c r="S852" i="1"/>
  <c r="R852" i="1"/>
  <c r="Q852" i="1"/>
  <c r="C852" i="1"/>
  <c r="B852" i="1"/>
  <c r="A852" i="1"/>
  <c r="S851" i="1"/>
  <c r="R851" i="1"/>
  <c r="Q851" i="1"/>
  <c r="C851" i="1"/>
  <c r="B851" i="1"/>
  <c r="A851" i="1"/>
  <c r="S850" i="1"/>
  <c r="R850" i="1"/>
  <c r="Q850" i="1"/>
  <c r="C850" i="1"/>
  <c r="B850" i="1"/>
  <c r="A850" i="1"/>
  <c r="S849" i="1"/>
  <c r="R849" i="1"/>
  <c r="Q849" i="1"/>
  <c r="C849" i="1"/>
  <c r="B849" i="1"/>
  <c r="A849" i="1"/>
  <c r="S848" i="1"/>
  <c r="R848" i="1"/>
  <c r="Q848" i="1"/>
  <c r="C848" i="1"/>
  <c r="B848" i="1"/>
  <c r="A848" i="1"/>
  <c r="S847" i="1"/>
  <c r="R847" i="1"/>
  <c r="Q847" i="1"/>
  <c r="C847" i="1"/>
  <c r="B847" i="1"/>
  <c r="A847" i="1"/>
  <c r="S846" i="1"/>
  <c r="R846" i="1"/>
  <c r="Q846" i="1"/>
  <c r="C846" i="1"/>
  <c r="B846" i="1"/>
  <c r="A846" i="1"/>
  <c r="S845" i="1"/>
  <c r="R845" i="1"/>
  <c r="Q845" i="1"/>
  <c r="C845" i="1"/>
  <c r="B845" i="1"/>
  <c r="A845" i="1"/>
  <c r="S844" i="1"/>
  <c r="R844" i="1"/>
  <c r="Q844" i="1"/>
  <c r="C844" i="1"/>
  <c r="B844" i="1"/>
  <c r="A844" i="1"/>
  <c r="S843" i="1"/>
  <c r="R843" i="1"/>
  <c r="Q843" i="1"/>
  <c r="C843" i="1"/>
  <c r="B843" i="1"/>
  <c r="A843" i="1"/>
  <c r="S842" i="1"/>
  <c r="R842" i="1"/>
  <c r="Q842" i="1"/>
  <c r="C842" i="1"/>
  <c r="B842" i="1"/>
  <c r="A842" i="1"/>
  <c r="S841" i="1"/>
  <c r="R841" i="1"/>
  <c r="Q841" i="1"/>
  <c r="C841" i="1"/>
  <c r="B841" i="1"/>
  <c r="A841" i="1"/>
  <c r="S840" i="1"/>
  <c r="R840" i="1"/>
  <c r="Q840" i="1"/>
  <c r="C840" i="1"/>
  <c r="B840" i="1"/>
  <c r="A840" i="1"/>
  <c r="S839" i="1"/>
  <c r="R839" i="1"/>
  <c r="Q839" i="1"/>
  <c r="C839" i="1"/>
  <c r="B839" i="1"/>
  <c r="A839" i="1"/>
  <c r="S838" i="1"/>
  <c r="R838" i="1"/>
  <c r="Q838" i="1"/>
  <c r="C838" i="1"/>
  <c r="B838" i="1"/>
  <c r="A838" i="1"/>
  <c r="S837" i="1"/>
  <c r="R837" i="1"/>
  <c r="Q837" i="1"/>
  <c r="C837" i="1"/>
  <c r="B837" i="1"/>
  <c r="A837" i="1"/>
  <c r="S836" i="1"/>
  <c r="R836" i="1"/>
  <c r="Q836" i="1"/>
  <c r="C836" i="1"/>
  <c r="B836" i="1"/>
  <c r="A836" i="1"/>
  <c r="S835" i="1"/>
  <c r="R835" i="1"/>
  <c r="Q835" i="1"/>
  <c r="C835" i="1"/>
  <c r="B835" i="1"/>
  <c r="A835" i="1"/>
  <c r="S834" i="1"/>
  <c r="R834" i="1"/>
  <c r="Q834" i="1"/>
  <c r="C834" i="1"/>
  <c r="B834" i="1"/>
  <c r="A834" i="1"/>
  <c r="S833" i="1"/>
  <c r="R833" i="1"/>
  <c r="Q833" i="1"/>
  <c r="C833" i="1"/>
  <c r="B833" i="1"/>
  <c r="A833" i="1"/>
  <c r="S832" i="1"/>
  <c r="R832" i="1"/>
  <c r="Q832" i="1"/>
  <c r="C832" i="1"/>
  <c r="B832" i="1"/>
  <c r="A832" i="1"/>
  <c r="S831" i="1"/>
  <c r="R831" i="1"/>
  <c r="Q831" i="1"/>
  <c r="C831" i="1"/>
  <c r="B831" i="1"/>
  <c r="A831" i="1"/>
  <c r="S830" i="1"/>
  <c r="R830" i="1"/>
  <c r="Q830" i="1"/>
  <c r="C830" i="1"/>
  <c r="B830" i="1"/>
  <c r="A830" i="1"/>
  <c r="S829" i="1"/>
  <c r="R829" i="1"/>
  <c r="Q829" i="1"/>
  <c r="C829" i="1"/>
  <c r="B829" i="1"/>
  <c r="A829" i="1"/>
  <c r="S828" i="1"/>
  <c r="R828" i="1"/>
  <c r="Q828" i="1"/>
  <c r="C828" i="1"/>
  <c r="B828" i="1"/>
  <c r="A828" i="1"/>
  <c r="S827" i="1"/>
  <c r="R827" i="1"/>
  <c r="Q827" i="1"/>
  <c r="C827" i="1"/>
  <c r="B827" i="1"/>
  <c r="A827" i="1"/>
  <c r="S826" i="1"/>
  <c r="R826" i="1"/>
  <c r="Q826" i="1"/>
  <c r="C826" i="1"/>
  <c r="B826" i="1"/>
  <c r="A826" i="1"/>
  <c r="S825" i="1"/>
  <c r="R825" i="1"/>
  <c r="Q825" i="1"/>
  <c r="C825" i="1"/>
  <c r="B825" i="1"/>
  <c r="A825" i="1"/>
  <c r="S824" i="1"/>
  <c r="R824" i="1"/>
  <c r="Q824" i="1"/>
  <c r="C824" i="1"/>
  <c r="B824" i="1"/>
  <c r="A824" i="1"/>
  <c r="S823" i="1"/>
  <c r="R823" i="1"/>
  <c r="Q823" i="1"/>
  <c r="C823" i="1"/>
  <c r="B823" i="1"/>
  <c r="A823" i="1"/>
  <c r="S822" i="1"/>
  <c r="R822" i="1"/>
  <c r="Q822" i="1"/>
  <c r="C822" i="1"/>
  <c r="B822" i="1"/>
  <c r="A822" i="1"/>
  <c r="S821" i="1"/>
  <c r="R821" i="1"/>
  <c r="Q821" i="1"/>
  <c r="C821" i="1"/>
  <c r="B821" i="1"/>
  <c r="A821" i="1"/>
  <c r="S820" i="1"/>
  <c r="R820" i="1"/>
  <c r="Q820" i="1"/>
  <c r="C820" i="1"/>
  <c r="B820" i="1"/>
  <c r="A820" i="1"/>
  <c r="S819" i="1"/>
  <c r="R819" i="1"/>
  <c r="Q819" i="1"/>
  <c r="C819" i="1"/>
  <c r="B819" i="1"/>
  <c r="A819" i="1"/>
  <c r="S818" i="1"/>
  <c r="R818" i="1"/>
  <c r="Q818" i="1"/>
  <c r="C818" i="1"/>
  <c r="B818" i="1"/>
  <c r="A818" i="1"/>
  <c r="S817" i="1"/>
  <c r="R817" i="1"/>
  <c r="Q817" i="1"/>
  <c r="C817" i="1"/>
  <c r="B817" i="1"/>
  <c r="A817" i="1"/>
  <c r="S816" i="1"/>
  <c r="R816" i="1"/>
  <c r="Q816" i="1"/>
  <c r="C816" i="1"/>
  <c r="B816" i="1"/>
  <c r="A816" i="1"/>
  <c r="S815" i="1"/>
  <c r="R815" i="1"/>
  <c r="Q815" i="1"/>
  <c r="C815" i="1"/>
  <c r="B815" i="1"/>
  <c r="A815" i="1"/>
  <c r="S814" i="1"/>
  <c r="R814" i="1"/>
  <c r="Q814" i="1"/>
  <c r="C814" i="1"/>
  <c r="B814" i="1"/>
  <c r="A814" i="1"/>
  <c r="S813" i="1"/>
  <c r="R813" i="1"/>
  <c r="Q813" i="1"/>
  <c r="C813" i="1"/>
  <c r="B813" i="1"/>
  <c r="A813" i="1"/>
  <c r="S812" i="1"/>
  <c r="R812" i="1"/>
  <c r="Q812" i="1"/>
  <c r="C812" i="1"/>
  <c r="B812" i="1"/>
  <c r="A812" i="1"/>
  <c r="S811" i="1"/>
  <c r="R811" i="1"/>
  <c r="Q811" i="1"/>
  <c r="C811" i="1"/>
  <c r="B811" i="1"/>
  <c r="A811" i="1"/>
  <c r="S810" i="1"/>
  <c r="R810" i="1"/>
  <c r="Q810" i="1"/>
  <c r="C810" i="1"/>
  <c r="B810" i="1"/>
  <c r="A810" i="1"/>
  <c r="S809" i="1"/>
  <c r="R809" i="1"/>
  <c r="Q809" i="1"/>
  <c r="C809" i="1"/>
  <c r="B809" i="1"/>
  <c r="A809" i="1"/>
  <c r="S808" i="1"/>
  <c r="R808" i="1"/>
  <c r="Q808" i="1"/>
  <c r="C808" i="1"/>
  <c r="B808" i="1"/>
  <c r="A808" i="1"/>
  <c r="S807" i="1"/>
  <c r="R807" i="1"/>
  <c r="Q807" i="1"/>
  <c r="C807" i="1"/>
  <c r="B807" i="1"/>
  <c r="A807" i="1"/>
  <c r="S806" i="1"/>
  <c r="R806" i="1"/>
  <c r="Q806" i="1"/>
  <c r="C806" i="1"/>
  <c r="B806" i="1"/>
  <c r="A806" i="1"/>
  <c r="S805" i="1"/>
  <c r="R805" i="1"/>
  <c r="Q805" i="1"/>
  <c r="C805" i="1"/>
  <c r="B805" i="1"/>
  <c r="A805" i="1"/>
  <c r="S804" i="1"/>
  <c r="R804" i="1"/>
  <c r="Q804" i="1"/>
  <c r="C804" i="1"/>
  <c r="B804" i="1"/>
  <c r="A804" i="1"/>
  <c r="S803" i="1"/>
  <c r="R803" i="1"/>
  <c r="Q803" i="1"/>
  <c r="C803" i="1"/>
  <c r="B803" i="1"/>
  <c r="A803" i="1"/>
  <c r="S802" i="1"/>
  <c r="R802" i="1"/>
  <c r="Q802" i="1"/>
  <c r="C802" i="1"/>
  <c r="B802" i="1"/>
  <c r="A802" i="1"/>
  <c r="S801" i="1"/>
  <c r="R801" i="1"/>
  <c r="Q801" i="1"/>
  <c r="C801" i="1"/>
  <c r="B801" i="1"/>
  <c r="A801" i="1"/>
  <c r="S800" i="1"/>
  <c r="R800" i="1"/>
  <c r="Q800" i="1"/>
  <c r="C800" i="1"/>
  <c r="B800" i="1"/>
  <c r="A800" i="1"/>
  <c r="S799" i="1"/>
  <c r="R799" i="1"/>
  <c r="Q799" i="1"/>
  <c r="C799" i="1"/>
  <c r="B799" i="1"/>
  <c r="A799" i="1"/>
  <c r="S798" i="1"/>
  <c r="R798" i="1"/>
  <c r="Q798" i="1"/>
  <c r="C798" i="1"/>
  <c r="B798" i="1"/>
  <c r="A798" i="1"/>
  <c r="S797" i="1"/>
  <c r="R797" i="1"/>
  <c r="Q797" i="1"/>
  <c r="C797" i="1"/>
  <c r="B797" i="1"/>
  <c r="A797" i="1"/>
  <c r="S796" i="1"/>
  <c r="R796" i="1"/>
  <c r="Q796" i="1"/>
  <c r="C796" i="1"/>
  <c r="B796" i="1"/>
  <c r="A796" i="1"/>
  <c r="S795" i="1"/>
  <c r="R795" i="1"/>
  <c r="Q795" i="1"/>
  <c r="C795" i="1"/>
  <c r="B795" i="1"/>
  <c r="A795" i="1"/>
  <c r="S794" i="1"/>
  <c r="R794" i="1"/>
  <c r="Q794" i="1"/>
  <c r="C794" i="1"/>
  <c r="B794" i="1"/>
  <c r="A794" i="1"/>
  <c r="S793" i="1"/>
  <c r="R793" i="1"/>
  <c r="Q793" i="1"/>
  <c r="C793" i="1"/>
  <c r="B793" i="1"/>
  <c r="A793" i="1"/>
  <c r="S792" i="1"/>
  <c r="R792" i="1"/>
  <c r="Q792" i="1"/>
  <c r="C792" i="1"/>
  <c r="B792" i="1"/>
  <c r="A792" i="1"/>
  <c r="S791" i="1"/>
  <c r="R791" i="1"/>
  <c r="Q791" i="1"/>
  <c r="C791" i="1"/>
  <c r="B791" i="1"/>
  <c r="A791" i="1"/>
  <c r="S790" i="1"/>
  <c r="R790" i="1"/>
  <c r="Q790" i="1"/>
  <c r="C790" i="1"/>
  <c r="B790" i="1"/>
  <c r="A790" i="1"/>
  <c r="S789" i="1"/>
  <c r="R789" i="1"/>
  <c r="Q789" i="1"/>
  <c r="C789" i="1"/>
  <c r="B789" i="1"/>
  <c r="A789" i="1"/>
  <c r="S788" i="1"/>
  <c r="R788" i="1"/>
  <c r="Q788" i="1"/>
  <c r="C788" i="1"/>
  <c r="B788" i="1"/>
  <c r="A788" i="1"/>
  <c r="S787" i="1"/>
  <c r="R787" i="1"/>
  <c r="Q787" i="1"/>
  <c r="C787" i="1"/>
  <c r="B787" i="1"/>
  <c r="A787" i="1"/>
  <c r="S786" i="1"/>
  <c r="R786" i="1"/>
  <c r="Q786" i="1"/>
  <c r="C786" i="1"/>
  <c r="B786" i="1"/>
  <c r="A786" i="1"/>
  <c r="S785" i="1"/>
  <c r="R785" i="1"/>
  <c r="Q785" i="1"/>
  <c r="C785" i="1"/>
  <c r="B785" i="1"/>
  <c r="A785" i="1"/>
  <c r="S784" i="1"/>
  <c r="R784" i="1"/>
  <c r="Q784" i="1"/>
  <c r="C784" i="1"/>
  <c r="B784" i="1"/>
  <c r="A784" i="1"/>
  <c r="S783" i="1"/>
  <c r="R783" i="1"/>
  <c r="Q783" i="1"/>
  <c r="C783" i="1"/>
  <c r="B783" i="1"/>
  <c r="A783" i="1"/>
  <c r="S782" i="1"/>
  <c r="R782" i="1"/>
  <c r="Q782" i="1"/>
  <c r="C782" i="1"/>
  <c r="B782" i="1"/>
  <c r="A782" i="1"/>
  <c r="S781" i="1"/>
  <c r="R781" i="1"/>
  <c r="Q781" i="1"/>
  <c r="C781" i="1"/>
  <c r="B781" i="1"/>
  <c r="A781" i="1"/>
  <c r="S780" i="1"/>
  <c r="R780" i="1"/>
  <c r="Q780" i="1"/>
  <c r="C780" i="1"/>
  <c r="B780" i="1"/>
  <c r="A780" i="1"/>
  <c r="S779" i="1"/>
  <c r="R779" i="1"/>
  <c r="Q779" i="1"/>
  <c r="C779" i="1"/>
  <c r="B779" i="1"/>
  <c r="A779" i="1"/>
  <c r="S778" i="1"/>
  <c r="R778" i="1"/>
  <c r="Q778" i="1"/>
  <c r="C778" i="1"/>
  <c r="B778" i="1"/>
  <c r="A778" i="1"/>
  <c r="S777" i="1"/>
  <c r="R777" i="1"/>
  <c r="Q777" i="1"/>
  <c r="C777" i="1"/>
  <c r="B777" i="1"/>
  <c r="A777" i="1"/>
  <c r="S776" i="1"/>
  <c r="R776" i="1"/>
  <c r="Q776" i="1"/>
  <c r="C776" i="1"/>
  <c r="B776" i="1"/>
  <c r="A776" i="1"/>
  <c r="S775" i="1"/>
  <c r="R775" i="1"/>
  <c r="Q775" i="1"/>
  <c r="C775" i="1"/>
  <c r="B775" i="1"/>
  <c r="A775" i="1"/>
  <c r="S774" i="1"/>
  <c r="R774" i="1"/>
  <c r="Q774" i="1"/>
  <c r="C774" i="1"/>
  <c r="B774" i="1"/>
  <c r="A774" i="1"/>
  <c r="S773" i="1"/>
  <c r="R773" i="1"/>
  <c r="Q773" i="1"/>
  <c r="C773" i="1"/>
  <c r="B773" i="1"/>
  <c r="A773" i="1"/>
  <c r="S772" i="1"/>
  <c r="R772" i="1"/>
  <c r="Q772" i="1"/>
  <c r="C772" i="1"/>
  <c r="B772" i="1"/>
  <c r="A772" i="1"/>
  <c r="S771" i="1"/>
  <c r="R771" i="1"/>
  <c r="Q771" i="1"/>
  <c r="C771" i="1"/>
  <c r="B771" i="1"/>
  <c r="A771" i="1"/>
  <c r="S770" i="1"/>
  <c r="R770" i="1"/>
  <c r="Q770" i="1"/>
  <c r="C770" i="1"/>
  <c r="B770" i="1"/>
  <c r="A770" i="1"/>
  <c r="S769" i="1"/>
  <c r="R769" i="1"/>
  <c r="Q769" i="1"/>
  <c r="C769" i="1"/>
  <c r="B769" i="1"/>
  <c r="A769" i="1"/>
  <c r="S768" i="1"/>
  <c r="R768" i="1"/>
  <c r="Q768" i="1"/>
  <c r="C768" i="1"/>
  <c r="B768" i="1"/>
  <c r="A768" i="1"/>
  <c r="S767" i="1"/>
  <c r="R767" i="1"/>
  <c r="Q767" i="1"/>
  <c r="C767" i="1"/>
  <c r="B767" i="1"/>
  <c r="A767" i="1"/>
  <c r="S766" i="1"/>
  <c r="R766" i="1"/>
  <c r="Q766" i="1"/>
  <c r="C766" i="1"/>
  <c r="B766" i="1"/>
  <c r="A766" i="1"/>
  <c r="S765" i="1"/>
  <c r="R765" i="1"/>
  <c r="Q765" i="1"/>
  <c r="C765" i="1"/>
  <c r="B765" i="1"/>
  <c r="A765" i="1"/>
  <c r="S764" i="1"/>
  <c r="R764" i="1"/>
  <c r="Q764" i="1"/>
  <c r="C764" i="1"/>
  <c r="B764" i="1"/>
  <c r="A764" i="1"/>
  <c r="S763" i="1"/>
  <c r="R763" i="1"/>
  <c r="Q763" i="1"/>
  <c r="C763" i="1"/>
  <c r="B763" i="1"/>
  <c r="A763" i="1"/>
  <c r="S762" i="1"/>
  <c r="R762" i="1"/>
  <c r="Q762" i="1"/>
  <c r="C762" i="1"/>
  <c r="B762" i="1"/>
  <c r="A762" i="1"/>
  <c r="S761" i="1"/>
  <c r="R761" i="1"/>
  <c r="Q761" i="1"/>
  <c r="C761" i="1"/>
  <c r="B761" i="1"/>
  <c r="A761" i="1"/>
  <c r="S760" i="1"/>
  <c r="R760" i="1"/>
  <c r="Q760" i="1"/>
  <c r="C760" i="1"/>
  <c r="B760" i="1"/>
  <c r="A760" i="1"/>
  <c r="S759" i="1"/>
  <c r="R759" i="1"/>
  <c r="Q759" i="1"/>
  <c r="C759" i="1"/>
  <c r="B759" i="1"/>
  <c r="A759" i="1"/>
  <c r="S758" i="1"/>
  <c r="R758" i="1"/>
  <c r="Q758" i="1"/>
  <c r="C758" i="1"/>
  <c r="B758" i="1"/>
  <c r="A758" i="1"/>
  <c r="S757" i="1"/>
  <c r="R757" i="1"/>
  <c r="Q757" i="1"/>
  <c r="C757" i="1"/>
  <c r="B757" i="1"/>
  <c r="A757" i="1"/>
  <c r="S756" i="1"/>
  <c r="R756" i="1"/>
  <c r="Q756" i="1"/>
  <c r="C756" i="1"/>
  <c r="B756" i="1"/>
  <c r="A756" i="1"/>
  <c r="S755" i="1"/>
  <c r="R755" i="1"/>
  <c r="Q755" i="1"/>
  <c r="C755" i="1"/>
  <c r="B755" i="1"/>
  <c r="A755" i="1"/>
  <c r="S754" i="1"/>
  <c r="R754" i="1"/>
  <c r="Q754" i="1"/>
  <c r="C754" i="1"/>
  <c r="B754" i="1"/>
  <c r="A754" i="1"/>
  <c r="S753" i="1"/>
  <c r="R753" i="1"/>
  <c r="Q753" i="1"/>
  <c r="C753" i="1"/>
  <c r="B753" i="1"/>
  <c r="A753" i="1"/>
  <c r="S752" i="1"/>
  <c r="R752" i="1"/>
  <c r="Q752" i="1"/>
  <c r="C752" i="1"/>
  <c r="B752" i="1"/>
  <c r="A752" i="1"/>
  <c r="S751" i="1"/>
  <c r="R751" i="1"/>
  <c r="Q751" i="1"/>
  <c r="C751" i="1"/>
  <c r="B751" i="1"/>
  <c r="A751" i="1"/>
  <c r="S750" i="1"/>
  <c r="R750" i="1"/>
  <c r="Q750" i="1"/>
  <c r="C750" i="1"/>
  <c r="B750" i="1"/>
  <c r="A750" i="1"/>
  <c r="S749" i="1"/>
  <c r="R749" i="1"/>
  <c r="Q749" i="1"/>
  <c r="C749" i="1"/>
  <c r="B749" i="1"/>
  <c r="A749" i="1"/>
  <c r="S748" i="1"/>
  <c r="R748" i="1"/>
  <c r="Q748" i="1"/>
  <c r="C748" i="1"/>
  <c r="B748" i="1"/>
  <c r="A748" i="1"/>
  <c r="S747" i="1"/>
  <c r="R747" i="1"/>
  <c r="Q747" i="1"/>
  <c r="C747" i="1"/>
  <c r="B747" i="1"/>
  <c r="A747" i="1"/>
  <c r="S746" i="1"/>
  <c r="R746" i="1"/>
  <c r="Q746" i="1"/>
  <c r="C746" i="1"/>
  <c r="B746" i="1"/>
  <c r="A746" i="1"/>
  <c r="S745" i="1"/>
  <c r="R745" i="1"/>
  <c r="Q745" i="1"/>
  <c r="C745" i="1"/>
  <c r="B745" i="1"/>
  <c r="A745" i="1"/>
  <c r="S744" i="1"/>
  <c r="R744" i="1"/>
  <c r="Q744" i="1"/>
  <c r="C744" i="1"/>
  <c r="B744" i="1"/>
  <c r="A744" i="1"/>
  <c r="S743" i="1"/>
  <c r="R743" i="1"/>
  <c r="Q743" i="1"/>
  <c r="C743" i="1"/>
  <c r="B743" i="1"/>
  <c r="A743" i="1"/>
  <c r="S742" i="1"/>
  <c r="R742" i="1"/>
  <c r="Q742" i="1"/>
  <c r="C742" i="1"/>
  <c r="B742" i="1"/>
  <c r="A742" i="1"/>
  <c r="S741" i="1"/>
  <c r="R741" i="1"/>
  <c r="Q741" i="1"/>
  <c r="C741" i="1"/>
  <c r="B741" i="1"/>
  <c r="A741" i="1"/>
  <c r="S740" i="1"/>
  <c r="R740" i="1"/>
  <c r="Q740" i="1"/>
  <c r="C740" i="1"/>
  <c r="B740" i="1"/>
  <c r="A740" i="1"/>
  <c r="S739" i="1"/>
  <c r="R739" i="1"/>
  <c r="Q739" i="1"/>
  <c r="C739" i="1"/>
  <c r="B739" i="1"/>
  <c r="A739" i="1"/>
  <c r="S738" i="1"/>
  <c r="R738" i="1"/>
  <c r="Q738" i="1"/>
  <c r="C738" i="1"/>
  <c r="B738" i="1"/>
  <c r="A738" i="1"/>
  <c r="S737" i="1"/>
  <c r="R737" i="1"/>
  <c r="Q737" i="1"/>
  <c r="C737" i="1"/>
  <c r="B737" i="1"/>
  <c r="A737" i="1"/>
  <c r="S736" i="1"/>
  <c r="R736" i="1"/>
  <c r="Q736" i="1"/>
  <c r="C736" i="1"/>
  <c r="B736" i="1"/>
  <c r="A736" i="1"/>
  <c r="S735" i="1"/>
  <c r="R735" i="1"/>
  <c r="Q735" i="1"/>
  <c r="C735" i="1"/>
  <c r="B735" i="1"/>
  <c r="A735" i="1"/>
  <c r="S734" i="1"/>
  <c r="R734" i="1"/>
  <c r="Q734" i="1"/>
  <c r="C734" i="1"/>
  <c r="B734" i="1"/>
  <c r="A734" i="1"/>
  <c r="S733" i="1"/>
  <c r="R733" i="1"/>
  <c r="Q733" i="1"/>
  <c r="C733" i="1"/>
  <c r="B733" i="1"/>
  <c r="A733" i="1"/>
  <c r="S732" i="1"/>
  <c r="R732" i="1"/>
  <c r="Q732" i="1"/>
  <c r="C732" i="1"/>
  <c r="B732" i="1"/>
  <c r="A732" i="1"/>
  <c r="S731" i="1"/>
  <c r="R731" i="1"/>
  <c r="Q731" i="1"/>
  <c r="C731" i="1"/>
  <c r="B731" i="1"/>
  <c r="A731" i="1"/>
  <c r="S730" i="1"/>
  <c r="R730" i="1"/>
  <c r="Q730" i="1"/>
  <c r="C730" i="1"/>
  <c r="B730" i="1"/>
  <c r="A730" i="1"/>
  <c r="S729" i="1"/>
  <c r="R729" i="1"/>
  <c r="Q729" i="1"/>
  <c r="C729" i="1"/>
  <c r="B729" i="1"/>
  <c r="A729" i="1"/>
  <c r="S728" i="1"/>
  <c r="R728" i="1"/>
  <c r="Q728" i="1"/>
  <c r="C728" i="1"/>
  <c r="B728" i="1"/>
  <c r="A728" i="1"/>
  <c r="S727" i="1"/>
  <c r="R727" i="1"/>
  <c r="Q727" i="1"/>
  <c r="C727" i="1"/>
  <c r="B727" i="1"/>
  <c r="A727" i="1"/>
  <c r="S726" i="1"/>
  <c r="R726" i="1"/>
  <c r="Q726" i="1"/>
  <c r="C726" i="1"/>
  <c r="B726" i="1"/>
  <c r="A726" i="1"/>
  <c r="S725" i="1"/>
  <c r="R725" i="1"/>
  <c r="Q725" i="1"/>
  <c r="C725" i="1"/>
  <c r="B725" i="1"/>
  <c r="A725" i="1"/>
  <c r="S724" i="1"/>
  <c r="R724" i="1"/>
  <c r="Q724" i="1"/>
  <c r="C724" i="1"/>
  <c r="B724" i="1"/>
  <c r="A724" i="1"/>
  <c r="S723" i="1"/>
  <c r="R723" i="1"/>
  <c r="Q723" i="1"/>
  <c r="C723" i="1"/>
  <c r="B723" i="1"/>
  <c r="A723" i="1"/>
  <c r="S722" i="1"/>
  <c r="R722" i="1"/>
  <c r="Q722" i="1"/>
  <c r="C722" i="1"/>
  <c r="B722" i="1"/>
  <c r="A722" i="1"/>
  <c r="S721" i="1"/>
  <c r="R721" i="1"/>
  <c r="Q721" i="1"/>
  <c r="C721" i="1"/>
  <c r="B721" i="1"/>
  <c r="A721" i="1"/>
  <c r="S720" i="1"/>
  <c r="R720" i="1"/>
  <c r="Q720" i="1"/>
  <c r="C720" i="1"/>
  <c r="B720" i="1"/>
  <c r="A720" i="1"/>
  <c r="S719" i="1"/>
  <c r="R719" i="1"/>
  <c r="Q719" i="1"/>
  <c r="C719" i="1"/>
  <c r="B719" i="1"/>
  <c r="A719" i="1"/>
  <c r="S718" i="1"/>
  <c r="R718" i="1"/>
  <c r="Q718" i="1"/>
  <c r="C718" i="1"/>
  <c r="B718" i="1"/>
  <c r="A718" i="1"/>
  <c r="S717" i="1"/>
  <c r="R717" i="1"/>
  <c r="Q717" i="1"/>
  <c r="C717" i="1"/>
  <c r="B717" i="1"/>
  <c r="A717" i="1"/>
  <c r="S716" i="1"/>
  <c r="R716" i="1"/>
  <c r="Q716" i="1"/>
  <c r="C716" i="1"/>
  <c r="B716" i="1"/>
  <c r="A716" i="1"/>
  <c r="S715" i="1"/>
  <c r="R715" i="1"/>
  <c r="Q715" i="1"/>
  <c r="C715" i="1"/>
  <c r="B715" i="1"/>
  <c r="A715" i="1"/>
  <c r="S714" i="1"/>
  <c r="R714" i="1"/>
  <c r="Q714" i="1"/>
  <c r="C714" i="1"/>
  <c r="B714" i="1"/>
  <c r="A714" i="1"/>
  <c r="S713" i="1"/>
  <c r="R713" i="1"/>
  <c r="Q713" i="1"/>
  <c r="C713" i="1"/>
  <c r="B713" i="1"/>
  <c r="A713" i="1"/>
  <c r="S712" i="1"/>
  <c r="R712" i="1"/>
  <c r="Q712" i="1"/>
  <c r="C712" i="1"/>
  <c r="B712" i="1"/>
  <c r="A712" i="1"/>
  <c r="S711" i="1"/>
  <c r="R711" i="1"/>
  <c r="Q711" i="1"/>
  <c r="C711" i="1"/>
  <c r="B711" i="1"/>
  <c r="A711" i="1"/>
  <c r="S710" i="1"/>
  <c r="R710" i="1"/>
  <c r="Q710" i="1"/>
  <c r="C710" i="1"/>
  <c r="B710" i="1"/>
  <c r="A710" i="1"/>
  <c r="S709" i="1"/>
  <c r="R709" i="1"/>
  <c r="Q709" i="1"/>
  <c r="C709" i="1"/>
  <c r="B709" i="1"/>
  <c r="A709" i="1"/>
  <c r="S708" i="1"/>
  <c r="R708" i="1"/>
  <c r="Q708" i="1"/>
  <c r="C708" i="1"/>
  <c r="B708" i="1"/>
  <c r="A708" i="1"/>
  <c r="S707" i="1"/>
  <c r="R707" i="1"/>
  <c r="Q707" i="1"/>
  <c r="C707" i="1"/>
  <c r="B707" i="1"/>
  <c r="A707" i="1"/>
  <c r="S706" i="1"/>
  <c r="R706" i="1"/>
  <c r="Q706" i="1"/>
  <c r="C706" i="1"/>
  <c r="B706" i="1"/>
  <c r="A706" i="1"/>
  <c r="S705" i="1"/>
  <c r="R705" i="1"/>
  <c r="Q705" i="1"/>
  <c r="C705" i="1"/>
  <c r="B705" i="1"/>
  <c r="A705" i="1"/>
  <c r="S704" i="1"/>
  <c r="R704" i="1"/>
  <c r="Q704" i="1"/>
  <c r="C704" i="1"/>
  <c r="B704" i="1"/>
  <c r="A704" i="1"/>
  <c r="S703" i="1"/>
  <c r="R703" i="1"/>
  <c r="Q703" i="1"/>
  <c r="C703" i="1"/>
  <c r="B703" i="1"/>
  <c r="A703" i="1"/>
  <c r="S702" i="1"/>
  <c r="R702" i="1"/>
  <c r="Q702" i="1"/>
  <c r="C702" i="1"/>
  <c r="B702" i="1"/>
  <c r="A702" i="1"/>
  <c r="S701" i="1"/>
  <c r="R701" i="1"/>
  <c r="Q701" i="1"/>
  <c r="C701" i="1"/>
  <c r="B701" i="1"/>
  <c r="A701" i="1"/>
  <c r="S700" i="1"/>
  <c r="R700" i="1"/>
  <c r="Q700" i="1"/>
  <c r="C700" i="1"/>
  <c r="B700" i="1"/>
  <c r="A700" i="1"/>
  <c r="S699" i="1"/>
  <c r="R699" i="1"/>
  <c r="Q699" i="1"/>
  <c r="C699" i="1"/>
  <c r="B699" i="1"/>
  <c r="A699" i="1"/>
  <c r="S698" i="1"/>
  <c r="R698" i="1"/>
  <c r="Q698" i="1"/>
  <c r="C698" i="1"/>
  <c r="B698" i="1"/>
  <c r="A698" i="1"/>
  <c r="S697" i="1"/>
  <c r="R697" i="1"/>
  <c r="Q697" i="1"/>
  <c r="C697" i="1"/>
  <c r="B697" i="1"/>
  <c r="A697" i="1"/>
  <c r="S696" i="1"/>
  <c r="R696" i="1"/>
  <c r="Q696" i="1"/>
  <c r="C696" i="1"/>
  <c r="B696" i="1"/>
  <c r="A696" i="1"/>
  <c r="S695" i="1"/>
  <c r="R695" i="1"/>
  <c r="Q695" i="1"/>
  <c r="C695" i="1"/>
  <c r="B695" i="1"/>
  <c r="A695" i="1"/>
  <c r="S694" i="1"/>
  <c r="R694" i="1"/>
  <c r="Q694" i="1"/>
  <c r="C694" i="1"/>
  <c r="B694" i="1"/>
  <c r="A694" i="1"/>
  <c r="S693" i="1"/>
  <c r="R693" i="1"/>
  <c r="Q693" i="1"/>
  <c r="C693" i="1"/>
  <c r="B693" i="1"/>
  <c r="A693" i="1"/>
  <c r="S692" i="1"/>
  <c r="R692" i="1"/>
  <c r="Q692" i="1"/>
  <c r="C692" i="1"/>
  <c r="B692" i="1"/>
  <c r="A692" i="1"/>
  <c r="S691" i="1"/>
  <c r="R691" i="1"/>
  <c r="Q691" i="1"/>
  <c r="C691" i="1"/>
  <c r="B691" i="1"/>
  <c r="A691" i="1"/>
  <c r="S690" i="1"/>
  <c r="R690" i="1"/>
  <c r="Q690" i="1"/>
  <c r="C690" i="1"/>
  <c r="B690" i="1"/>
  <c r="A690" i="1"/>
  <c r="S689" i="1"/>
  <c r="R689" i="1"/>
  <c r="Q689" i="1"/>
  <c r="C689" i="1"/>
  <c r="B689" i="1"/>
  <c r="A689" i="1"/>
  <c r="S688" i="1"/>
  <c r="R688" i="1"/>
  <c r="Q688" i="1"/>
  <c r="C688" i="1"/>
  <c r="B688" i="1"/>
  <c r="A688" i="1"/>
  <c r="S687" i="1"/>
  <c r="R687" i="1"/>
  <c r="Q687" i="1"/>
  <c r="C687" i="1"/>
  <c r="B687" i="1"/>
  <c r="A687" i="1"/>
  <c r="S686" i="1"/>
  <c r="R686" i="1"/>
  <c r="Q686" i="1"/>
  <c r="C686" i="1"/>
  <c r="B686" i="1"/>
  <c r="A686" i="1"/>
  <c r="S685" i="1"/>
  <c r="R685" i="1"/>
  <c r="Q685" i="1"/>
  <c r="C685" i="1"/>
  <c r="B685" i="1"/>
  <c r="A685" i="1"/>
  <c r="S684" i="1"/>
  <c r="R684" i="1"/>
  <c r="Q684" i="1"/>
  <c r="C684" i="1"/>
  <c r="B684" i="1"/>
  <c r="A684" i="1"/>
  <c r="S683" i="1"/>
  <c r="R683" i="1"/>
  <c r="Q683" i="1"/>
  <c r="C683" i="1"/>
  <c r="B683" i="1"/>
  <c r="A683" i="1"/>
  <c r="S682" i="1"/>
  <c r="R682" i="1"/>
  <c r="Q682" i="1"/>
  <c r="C682" i="1"/>
  <c r="B682" i="1"/>
  <c r="A682" i="1"/>
  <c r="S681" i="1"/>
  <c r="R681" i="1"/>
  <c r="Q681" i="1"/>
  <c r="C681" i="1"/>
  <c r="B681" i="1"/>
  <c r="A681" i="1"/>
  <c r="S680" i="1"/>
  <c r="R680" i="1"/>
  <c r="Q680" i="1"/>
  <c r="C680" i="1"/>
  <c r="B680" i="1"/>
  <c r="A680" i="1"/>
  <c r="S679" i="1"/>
  <c r="R679" i="1"/>
  <c r="Q679" i="1"/>
  <c r="C679" i="1"/>
  <c r="B679" i="1"/>
  <c r="A679" i="1"/>
  <c r="S678" i="1"/>
  <c r="R678" i="1"/>
  <c r="Q678" i="1"/>
  <c r="C678" i="1"/>
  <c r="B678" i="1"/>
  <c r="A678" i="1"/>
  <c r="S677" i="1"/>
  <c r="R677" i="1"/>
  <c r="Q677" i="1"/>
  <c r="C677" i="1"/>
  <c r="B677" i="1"/>
  <c r="A677" i="1"/>
  <c r="S676" i="1"/>
  <c r="R676" i="1"/>
  <c r="Q676" i="1"/>
  <c r="C676" i="1"/>
  <c r="B676" i="1"/>
  <c r="A676" i="1"/>
  <c r="S675" i="1"/>
  <c r="R675" i="1"/>
  <c r="Q675" i="1"/>
  <c r="C675" i="1"/>
  <c r="B675" i="1"/>
  <c r="A675" i="1"/>
  <c r="S674" i="1"/>
  <c r="R674" i="1"/>
  <c r="Q674" i="1"/>
  <c r="C674" i="1"/>
  <c r="B674" i="1"/>
  <c r="A674" i="1"/>
  <c r="S673" i="1"/>
  <c r="R673" i="1"/>
  <c r="Q673" i="1"/>
  <c r="C673" i="1"/>
  <c r="B673" i="1"/>
  <c r="A673" i="1"/>
  <c r="S672" i="1"/>
  <c r="R672" i="1"/>
  <c r="Q672" i="1"/>
  <c r="C672" i="1"/>
  <c r="B672" i="1"/>
  <c r="A672" i="1"/>
  <c r="S671" i="1"/>
  <c r="R671" i="1"/>
  <c r="Q671" i="1"/>
  <c r="C671" i="1"/>
  <c r="B671" i="1"/>
  <c r="A671" i="1"/>
  <c r="S670" i="1"/>
  <c r="R670" i="1"/>
  <c r="Q670" i="1"/>
  <c r="C670" i="1"/>
  <c r="B670" i="1"/>
  <c r="A670" i="1"/>
  <c r="S669" i="1"/>
  <c r="R669" i="1"/>
  <c r="Q669" i="1"/>
  <c r="C669" i="1"/>
  <c r="B669" i="1"/>
  <c r="A669" i="1"/>
  <c r="S668" i="1"/>
  <c r="R668" i="1"/>
  <c r="Q668" i="1"/>
  <c r="C668" i="1"/>
  <c r="B668" i="1"/>
  <c r="A668" i="1"/>
  <c r="S667" i="1"/>
  <c r="R667" i="1"/>
  <c r="Q667" i="1"/>
  <c r="C667" i="1"/>
  <c r="B667" i="1"/>
  <c r="A667" i="1"/>
  <c r="S666" i="1"/>
  <c r="R666" i="1"/>
  <c r="Q666" i="1"/>
  <c r="C666" i="1"/>
  <c r="B666" i="1"/>
  <c r="A666" i="1"/>
  <c r="S665" i="1"/>
  <c r="R665" i="1"/>
  <c r="Q665" i="1"/>
  <c r="C665" i="1"/>
  <c r="B665" i="1"/>
  <c r="A665" i="1"/>
  <c r="S664" i="1"/>
  <c r="R664" i="1"/>
  <c r="Q664" i="1"/>
  <c r="C664" i="1"/>
  <c r="B664" i="1"/>
  <c r="A664" i="1"/>
  <c r="S663" i="1"/>
  <c r="R663" i="1"/>
  <c r="Q663" i="1"/>
  <c r="C663" i="1"/>
  <c r="B663" i="1"/>
  <c r="A663" i="1"/>
  <c r="S662" i="1"/>
  <c r="R662" i="1"/>
  <c r="Q662" i="1"/>
  <c r="C662" i="1"/>
  <c r="B662" i="1"/>
  <c r="A662" i="1"/>
  <c r="S661" i="1"/>
  <c r="R661" i="1"/>
  <c r="Q661" i="1"/>
  <c r="C661" i="1"/>
  <c r="B661" i="1"/>
  <c r="A661" i="1"/>
  <c r="S660" i="1"/>
  <c r="R660" i="1"/>
  <c r="Q660" i="1"/>
  <c r="C660" i="1"/>
  <c r="B660" i="1"/>
  <c r="A660" i="1"/>
  <c r="S659" i="1"/>
  <c r="R659" i="1"/>
  <c r="Q659" i="1"/>
  <c r="C659" i="1"/>
  <c r="B659" i="1"/>
  <c r="A659" i="1"/>
  <c r="S658" i="1"/>
  <c r="R658" i="1"/>
  <c r="Q658" i="1"/>
  <c r="C658" i="1"/>
  <c r="B658" i="1"/>
  <c r="A658" i="1"/>
  <c r="S657" i="1"/>
  <c r="R657" i="1"/>
  <c r="Q657" i="1"/>
  <c r="C657" i="1"/>
  <c r="B657" i="1"/>
  <c r="A657" i="1"/>
  <c r="S656" i="1"/>
  <c r="R656" i="1"/>
  <c r="Q656" i="1"/>
  <c r="C656" i="1"/>
  <c r="B656" i="1"/>
  <c r="A656" i="1"/>
  <c r="S655" i="1"/>
  <c r="R655" i="1"/>
  <c r="Q655" i="1"/>
  <c r="C655" i="1"/>
  <c r="B655" i="1"/>
  <c r="A655" i="1"/>
  <c r="S654" i="1"/>
  <c r="R654" i="1"/>
  <c r="Q654" i="1"/>
  <c r="C654" i="1"/>
  <c r="B654" i="1"/>
  <c r="A654" i="1"/>
  <c r="S653" i="1"/>
  <c r="R653" i="1"/>
  <c r="Q653" i="1"/>
  <c r="C653" i="1"/>
  <c r="B653" i="1"/>
  <c r="A653" i="1"/>
  <c r="S652" i="1"/>
  <c r="R652" i="1"/>
  <c r="Q652" i="1"/>
  <c r="C652" i="1"/>
  <c r="B652" i="1"/>
  <c r="A652" i="1"/>
  <c r="S651" i="1"/>
  <c r="R651" i="1"/>
  <c r="Q651" i="1"/>
  <c r="C651" i="1"/>
  <c r="B651" i="1"/>
  <c r="A651" i="1"/>
  <c r="S650" i="1"/>
  <c r="R650" i="1"/>
  <c r="Q650" i="1"/>
  <c r="C650" i="1"/>
  <c r="B650" i="1"/>
  <c r="A650" i="1"/>
  <c r="S649" i="1"/>
  <c r="R649" i="1"/>
  <c r="Q649" i="1"/>
  <c r="C649" i="1"/>
  <c r="B649" i="1"/>
  <c r="A649" i="1"/>
  <c r="S648" i="1"/>
  <c r="R648" i="1"/>
  <c r="Q648" i="1"/>
  <c r="C648" i="1"/>
  <c r="B648" i="1"/>
  <c r="A648" i="1"/>
  <c r="S647" i="1"/>
  <c r="R647" i="1"/>
  <c r="Q647" i="1"/>
  <c r="C647" i="1"/>
  <c r="B647" i="1"/>
  <c r="A647" i="1"/>
  <c r="S646" i="1"/>
  <c r="R646" i="1"/>
  <c r="Q646" i="1"/>
  <c r="C646" i="1"/>
  <c r="B646" i="1"/>
  <c r="A646" i="1"/>
  <c r="S645" i="1"/>
  <c r="R645" i="1"/>
  <c r="Q645" i="1"/>
  <c r="C645" i="1"/>
  <c r="B645" i="1"/>
  <c r="A645" i="1"/>
  <c r="S644" i="1"/>
  <c r="R644" i="1"/>
  <c r="Q644" i="1"/>
  <c r="C644" i="1"/>
  <c r="B644" i="1"/>
  <c r="A644" i="1"/>
  <c r="S643" i="1"/>
  <c r="R643" i="1"/>
  <c r="Q643" i="1"/>
  <c r="C643" i="1"/>
  <c r="B643" i="1"/>
  <c r="A643" i="1"/>
  <c r="S642" i="1"/>
  <c r="R642" i="1"/>
  <c r="Q642" i="1"/>
  <c r="C642" i="1"/>
  <c r="B642" i="1"/>
  <c r="A642" i="1"/>
  <c r="S641" i="1"/>
  <c r="R641" i="1"/>
  <c r="Q641" i="1"/>
  <c r="C641" i="1"/>
  <c r="B641" i="1"/>
  <c r="A641" i="1"/>
  <c r="S640" i="1"/>
  <c r="R640" i="1"/>
  <c r="Q640" i="1"/>
  <c r="C640" i="1"/>
  <c r="B640" i="1"/>
  <c r="A640" i="1"/>
  <c r="S639" i="1"/>
  <c r="R639" i="1"/>
  <c r="Q639" i="1"/>
  <c r="C639" i="1"/>
  <c r="B639" i="1"/>
  <c r="A639" i="1"/>
  <c r="S638" i="1"/>
  <c r="R638" i="1"/>
  <c r="Q638" i="1"/>
  <c r="C638" i="1"/>
  <c r="B638" i="1"/>
  <c r="A638" i="1"/>
  <c r="S637" i="1"/>
  <c r="R637" i="1"/>
  <c r="Q637" i="1"/>
  <c r="C637" i="1"/>
  <c r="B637" i="1"/>
  <c r="A637" i="1"/>
  <c r="S636" i="1"/>
  <c r="R636" i="1"/>
  <c r="Q636" i="1"/>
  <c r="C636" i="1"/>
  <c r="B636" i="1"/>
  <c r="A636" i="1"/>
  <c r="S635" i="1"/>
  <c r="R635" i="1"/>
  <c r="Q635" i="1"/>
  <c r="C635" i="1"/>
  <c r="B635" i="1"/>
  <c r="A635" i="1"/>
  <c r="S634" i="1"/>
  <c r="R634" i="1"/>
  <c r="Q634" i="1"/>
  <c r="C634" i="1"/>
  <c r="B634" i="1"/>
  <c r="A634" i="1"/>
  <c r="S633" i="1"/>
  <c r="R633" i="1"/>
  <c r="Q633" i="1"/>
  <c r="C633" i="1"/>
  <c r="B633" i="1"/>
  <c r="A633" i="1"/>
  <c r="S632" i="1"/>
  <c r="R632" i="1"/>
  <c r="Q632" i="1"/>
  <c r="C632" i="1"/>
  <c r="B632" i="1"/>
  <c r="A632" i="1"/>
  <c r="S631" i="1"/>
  <c r="R631" i="1"/>
  <c r="Q631" i="1"/>
  <c r="C631" i="1"/>
  <c r="B631" i="1"/>
  <c r="A631" i="1"/>
  <c r="S630" i="1"/>
  <c r="R630" i="1"/>
  <c r="Q630" i="1"/>
  <c r="C630" i="1"/>
  <c r="B630" i="1"/>
  <c r="A630" i="1"/>
  <c r="S629" i="1"/>
  <c r="R629" i="1"/>
  <c r="Q629" i="1"/>
  <c r="C629" i="1"/>
  <c r="B629" i="1"/>
  <c r="A629" i="1"/>
  <c r="S628" i="1"/>
  <c r="R628" i="1"/>
  <c r="Q628" i="1"/>
  <c r="C628" i="1"/>
  <c r="B628" i="1"/>
  <c r="A628" i="1"/>
  <c r="S627" i="1"/>
  <c r="R627" i="1"/>
  <c r="Q627" i="1"/>
  <c r="C627" i="1"/>
  <c r="B627" i="1"/>
  <c r="A627" i="1"/>
  <c r="S626" i="1"/>
  <c r="R626" i="1"/>
  <c r="Q626" i="1"/>
  <c r="C626" i="1"/>
  <c r="B626" i="1"/>
  <c r="A626" i="1"/>
  <c r="S625" i="1"/>
  <c r="R625" i="1"/>
  <c r="Q625" i="1"/>
  <c r="C625" i="1"/>
  <c r="B625" i="1"/>
  <c r="A625" i="1"/>
  <c r="S624" i="1"/>
  <c r="R624" i="1"/>
  <c r="Q624" i="1"/>
  <c r="C624" i="1"/>
  <c r="B624" i="1"/>
  <c r="A624" i="1"/>
  <c r="S623" i="1"/>
  <c r="R623" i="1"/>
  <c r="Q623" i="1"/>
  <c r="C623" i="1"/>
  <c r="B623" i="1"/>
  <c r="A623" i="1"/>
  <c r="S622" i="1"/>
  <c r="R622" i="1"/>
  <c r="Q622" i="1"/>
  <c r="C622" i="1"/>
  <c r="B622" i="1"/>
  <c r="A622" i="1"/>
  <c r="S621" i="1"/>
  <c r="R621" i="1"/>
  <c r="Q621" i="1"/>
  <c r="C621" i="1"/>
  <c r="B621" i="1"/>
  <c r="A621" i="1"/>
  <c r="S620" i="1"/>
  <c r="R620" i="1"/>
  <c r="Q620" i="1"/>
  <c r="C620" i="1"/>
  <c r="B620" i="1"/>
  <c r="A620" i="1"/>
  <c r="S619" i="1"/>
  <c r="R619" i="1"/>
  <c r="Q619" i="1"/>
  <c r="C619" i="1"/>
  <c r="B619" i="1"/>
  <c r="A619" i="1"/>
  <c r="S618" i="1"/>
  <c r="R618" i="1"/>
  <c r="Q618" i="1"/>
  <c r="C618" i="1"/>
  <c r="B618" i="1"/>
  <c r="A618" i="1"/>
  <c r="S617" i="1"/>
  <c r="R617" i="1"/>
  <c r="Q617" i="1"/>
  <c r="C617" i="1"/>
  <c r="B617" i="1"/>
  <c r="A617" i="1"/>
  <c r="S616" i="1"/>
  <c r="R616" i="1"/>
  <c r="Q616" i="1"/>
  <c r="C616" i="1"/>
  <c r="B616" i="1"/>
  <c r="A616" i="1"/>
  <c r="S615" i="1"/>
  <c r="R615" i="1"/>
  <c r="Q615" i="1"/>
  <c r="C615" i="1"/>
  <c r="B615" i="1"/>
  <c r="A615" i="1"/>
  <c r="S614" i="1"/>
  <c r="R614" i="1"/>
  <c r="Q614" i="1"/>
  <c r="C614" i="1"/>
  <c r="B614" i="1"/>
  <c r="A614" i="1"/>
  <c r="S613" i="1"/>
  <c r="R613" i="1"/>
  <c r="Q613" i="1"/>
  <c r="C613" i="1"/>
  <c r="B613" i="1"/>
  <c r="A613" i="1"/>
  <c r="S612" i="1"/>
  <c r="R612" i="1"/>
  <c r="Q612" i="1"/>
  <c r="C612" i="1"/>
  <c r="B612" i="1"/>
  <c r="A612" i="1"/>
  <c r="S611" i="1"/>
  <c r="R611" i="1"/>
  <c r="Q611" i="1"/>
  <c r="C611" i="1"/>
  <c r="B611" i="1"/>
  <c r="A611" i="1"/>
  <c r="S610" i="1"/>
  <c r="R610" i="1"/>
  <c r="Q610" i="1"/>
  <c r="C610" i="1"/>
  <c r="B610" i="1"/>
  <c r="A610" i="1"/>
  <c r="S609" i="1"/>
  <c r="R609" i="1"/>
  <c r="Q609" i="1"/>
  <c r="C609" i="1"/>
  <c r="B609" i="1"/>
  <c r="A609" i="1"/>
  <c r="S608" i="1"/>
  <c r="R608" i="1"/>
  <c r="Q608" i="1"/>
  <c r="C608" i="1"/>
  <c r="B608" i="1"/>
  <c r="A608" i="1"/>
  <c r="S607" i="1"/>
  <c r="R607" i="1"/>
  <c r="Q607" i="1"/>
  <c r="C607" i="1"/>
  <c r="B607" i="1"/>
  <c r="A607" i="1"/>
  <c r="S606" i="1"/>
  <c r="R606" i="1"/>
  <c r="Q606" i="1"/>
  <c r="C606" i="1"/>
  <c r="B606" i="1"/>
  <c r="A606" i="1"/>
  <c r="S605" i="1"/>
  <c r="R605" i="1"/>
  <c r="Q605" i="1"/>
  <c r="C605" i="1"/>
  <c r="B605" i="1"/>
  <c r="A605" i="1"/>
  <c r="S604" i="1"/>
  <c r="R604" i="1"/>
  <c r="Q604" i="1"/>
  <c r="C604" i="1"/>
  <c r="B604" i="1"/>
  <c r="A604" i="1"/>
  <c r="S603" i="1"/>
  <c r="R603" i="1"/>
  <c r="Q603" i="1"/>
  <c r="C603" i="1"/>
  <c r="B603" i="1"/>
  <c r="A603" i="1"/>
  <c r="S602" i="1"/>
  <c r="R602" i="1"/>
  <c r="Q602" i="1"/>
  <c r="C602" i="1"/>
  <c r="B602" i="1"/>
  <c r="A602" i="1"/>
  <c r="S601" i="1"/>
  <c r="R601" i="1"/>
  <c r="Q601" i="1"/>
  <c r="C601" i="1"/>
  <c r="B601" i="1"/>
  <c r="A601" i="1"/>
  <c r="S600" i="1"/>
  <c r="R600" i="1"/>
  <c r="Q600" i="1"/>
  <c r="C600" i="1"/>
  <c r="B600" i="1"/>
  <c r="A600" i="1"/>
  <c r="S599" i="1"/>
  <c r="R599" i="1"/>
  <c r="Q599" i="1"/>
  <c r="C599" i="1"/>
  <c r="B599" i="1"/>
  <c r="A599" i="1"/>
  <c r="S598" i="1"/>
  <c r="R598" i="1"/>
  <c r="Q598" i="1"/>
  <c r="C598" i="1"/>
  <c r="B598" i="1"/>
  <c r="A598" i="1"/>
  <c r="S597" i="1"/>
  <c r="R597" i="1"/>
  <c r="Q597" i="1"/>
  <c r="C597" i="1"/>
  <c r="B597" i="1"/>
  <c r="A597" i="1"/>
  <c r="S596" i="1"/>
  <c r="R596" i="1"/>
  <c r="Q596" i="1"/>
  <c r="C596" i="1"/>
  <c r="B596" i="1"/>
  <c r="A596" i="1"/>
  <c r="S595" i="1"/>
  <c r="R595" i="1"/>
  <c r="Q595" i="1"/>
  <c r="C595" i="1"/>
  <c r="B595" i="1"/>
  <c r="A595" i="1"/>
  <c r="S594" i="1"/>
  <c r="R594" i="1"/>
  <c r="Q594" i="1"/>
  <c r="C594" i="1"/>
  <c r="B594" i="1"/>
  <c r="A594" i="1"/>
  <c r="S593" i="1"/>
  <c r="R593" i="1"/>
  <c r="Q593" i="1"/>
  <c r="C593" i="1"/>
  <c r="B593" i="1"/>
  <c r="A593" i="1"/>
  <c r="S592" i="1"/>
  <c r="R592" i="1"/>
  <c r="Q592" i="1"/>
  <c r="C592" i="1"/>
  <c r="B592" i="1"/>
  <c r="A592" i="1"/>
  <c r="S591" i="1"/>
  <c r="R591" i="1"/>
  <c r="Q591" i="1"/>
  <c r="C591" i="1"/>
  <c r="B591" i="1"/>
  <c r="A591" i="1"/>
  <c r="S590" i="1"/>
  <c r="R590" i="1"/>
  <c r="Q590" i="1"/>
  <c r="C590" i="1"/>
  <c r="B590" i="1"/>
  <c r="A590" i="1"/>
  <c r="S589" i="1"/>
  <c r="R589" i="1"/>
  <c r="Q589" i="1"/>
  <c r="C589" i="1"/>
  <c r="B589" i="1"/>
  <c r="A589" i="1"/>
  <c r="S588" i="1"/>
  <c r="R588" i="1"/>
  <c r="Q588" i="1"/>
  <c r="C588" i="1"/>
  <c r="B588" i="1"/>
  <c r="A588" i="1"/>
  <c r="S587" i="1"/>
  <c r="R587" i="1"/>
  <c r="Q587" i="1"/>
  <c r="C587" i="1"/>
  <c r="B587" i="1"/>
  <c r="A587" i="1"/>
  <c r="S586" i="1"/>
  <c r="R586" i="1"/>
  <c r="Q586" i="1"/>
  <c r="C586" i="1"/>
  <c r="B586" i="1"/>
  <c r="A586" i="1"/>
  <c r="S585" i="1"/>
  <c r="R585" i="1"/>
  <c r="Q585" i="1"/>
  <c r="C585" i="1"/>
  <c r="B585" i="1"/>
  <c r="A585" i="1"/>
  <c r="S584" i="1"/>
  <c r="R584" i="1"/>
  <c r="Q584" i="1"/>
  <c r="C584" i="1"/>
  <c r="B584" i="1"/>
  <c r="A584" i="1"/>
  <c r="S583" i="1"/>
  <c r="R583" i="1"/>
  <c r="Q583" i="1"/>
  <c r="C583" i="1"/>
  <c r="B583" i="1"/>
  <c r="A583" i="1"/>
  <c r="S582" i="1"/>
  <c r="R582" i="1"/>
  <c r="Q582" i="1"/>
  <c r="C582" i="1"/>
  <c r="B582" i="1"/>
  <c r="A582" i="1"/>
  <c r="S581" i="1"/>
  <c r="R581" i="1"/>
  <c r="Q581" i="1"/>
  <c r="C581" i="1"/>
  <c r="B581" i="1"/>
  <c r="A581" i="1"/>
  <c r="S580" i="1"/>
  <c r="R580" i="1"/>
  <c r="Q580" i="1"/>
  <c r="C580" i="1"/>
  <c r="B580" i="1"/>
  <c r="A580" i="1"/>
  <c r="S579" i="1"/>
  <c r="R579" i="1"/>
  <c r="Q579" i="1"/>
  <c r="C579" i="1"/>
  <c r="B579" i="1"/>
  <c r="A579" i="1"/>
  <c r="S578" i="1"/>
  <c r="R578" i="1"/>
  <c r="Q578" i="1"/>
  <c r="C578" i="1"/>
  <c r="B578" i="1"/>
  <c r="A578" i="1"/>
  <c r="S577" i="1"/>
  <c r="R577" i="1"/>
  <c r="Q577" i="1"/>
  <c r="C577" i="1"/>
  <c r="B577" i="1"/>
  <c r="A577" i="1"/>
  <c r="S576" i="1"/>
  <c r="R576" i="1"/>
  <c r="Q576" i="1"/>
  <c r="C576" i="1"/>
  <c r="B576" i="1"/>
  <c r="A576" i="1"/>
  <c r="S575" i="1"/>
  <c r="R575" i="1"/>
  <c r="Q575" i="1"/>
  <c r="C575" i="1"/>
  <c r="B575" i="1"/>
  <c r="A575" i="1"/>
  <c r="S574" i="1"/>
  <c r="R574" i="1"/>
  <c r="Q574" i="1"/>
  <c r="C574" i="1"/>
  <c r="B574" i="1"/>
  <c r="A574" i="1"/>
  <c r="S573" i="1"/>
  <c r="R573" i="1"/>
  <c r="Q573" i="1"/>
  <c r="C573" i="1"/>
  <c r="B573" i="1"/>
  <c r="A573" i="1"/>
  <c r="S572" i="1"/>
  <c r="R572" i="1"/>
  <c r="Q572" i="1"/>
  <c r="C572" i="1"/>
  <c r="B572" i="1"/>
  <c r="A572" i="1"/>
  <c r="S571" i="1"/>
  <c r="R571" i="1"/>
  <c r="Q571" i="1"/>
  <c r="C571" i="1"/>
  <c r="B571" i="1"/>
  <c r="A571" i="1"/>
  <c r="S570" i="1"/>
  <c r="R570" i="1"/>
  <c r="Q570" i="1"/>
  <c r="C570" i="1"/>
  <c r="B570" i="1"/>
  <c r="A570" i="1"/>
  <c r="S569" i="1"/>
  <c r="R569" i="1"/>
  <c r="Q569" i="1"/>
  <c r="C569" i="1"/>
  <c r="B569" i="1"/>
  <c r="A569" i="1"/>
  <c r="S568" i="1"/>
  <c r="R568" i="1"/>
  <c r="Q568" i="1"/>
  <c r="C568" i="1"/>
  <c r="B568" i="1"/>
  <c r="A568" i="1"/>
  <c r="S567" i="1"/>
  <c r="R567" i="1"/>
  <c r="Q567" i="1"/>
  <c r="C567" i="1"/>
  <c r="B567" i="1"/>
  <c r="A567" i="1"/>
  <c r="S566" i="1"/>
  <c r="R566" i="1"/>
  <c r="Q566" i="1"/>
  <c r="C566" i="1"/>
  <c r="B566" i="1"/>
  <c r="A566" i="1"/>
  <c r="S565" i="1"/>
  <c r="R565" i="1"/>
  <c r="Q565" i="1"/>
  <c r="C565" i="1"/>
  <c r="B565" i="1"/>
  <c r="A565" i="1"/>
  <c r="S564" i="1"/>
  <c r="R564" i="1"/>
  <c r="Q564" i="1"/>
  <c r="C564" i="1"/>
  <c r="B564" i="1"/>
  <c r="A564" i="1"/>
  <c r="S563" i="1"/>
  <c r="R563" i="1"/>
  <c r="Q563" i="1"/>
  <c r="C563" i="1"/>
  <c r="B563" i="1"/>
  <c r="A563" i="1"/>
  <c r="S562" i="1"/>
  <c r="R562" i="1"/>
  <c r="Q562" i="1"/>
  <c r="C562" i="1"/>
  <c r="B562" i="1"/>
  <c r="A562" i="1"/>
  <c r="S561" i="1"/>
  <c r="R561" i="1"/>
  <c r="Q561" i="1"/>
  <c r="C561" i="1"/>
  <c r="B561" i="1"/>
  <c r="A561" i="1"/>
  <c r="S560" i="1"/>
  <c r="R560" i="1"/>
  <c r="Q560" i="1"/>
  <c r="C560" i="1"/>
  <c r="B560" i="1"/>
  <c r="A560" i="1"/>
  <c r="S559" i="1"/>
  <c r="R559" i="1"/>
  <c r="Q559" i="1"/>
  <c r="C559" i="1"/>
  <c r="B559" i="1"/>
  <c r="A559" i="1"/>
  <c r="S558" i="1"/>
  <c r="R558" i="1"/>
  <c r="Q558" i="1"/>
  <c r="C558" i="1"/>
  <c r="B558" i="1"/>
  <c r="A558" i="1"/>
  <c r="S557" i="1"/>
  <c r="R557" i="1"/>
  <c r="Q557" i="1"/>
  <c r="C557" i="1"/>
  <c r="B557" i="1"/>
  <c r="A557" i="1"/>
  <c r="S556" i="1"/>
  <c r="R556" i="1"/>
  <c r="Q556" i="1"/>
  <c r="C556" i="1"/>
  <c r="B556" i="1"/>
  <c r="A556" i="1"/>
  <c r="S555" i="1"/>
  <c r="R555" i="1"/>
  <c r="Q555" i="1"/>
  <c r="C555" i="1"/>
  <c r="B555" i="1"/>
  <c r="A555" i="1"/>
  <c r="S554" i="1"/>
  <c r="R554" i="1"/>
  <c r="Q554" i="1"/>
  <c r="C554" i="1"/>
  <c r="B554" i="1"/>
  <c r="A554" i="1"/>
  <c r="S553" i="1"/>
  <c r="R553" i="1"/>
  <c r="Q553" i="1"/>
  <c r="C553" i="1"/>
  <c r="B553" i="1"/>
  <c r="A553" i="1"/>
  <c r="S552" i="1"/>
  <c r="R552" i="1"/>
  <c r="Q552" i="1"/>
  <c r="C552" i="1"/>
  <c r="B552" i="1"/>
  <c r="A552" i="1"/>
  <c r="S551" i="1"/>
  <c r="R551" i="1"/>
  <c r="Q551" i="1"/>
  <c r="C551" i="1"/>
  <c r="B551" i="1"/>
  <c r="A551" i="1"/>
  <c r="S550" i="1"/>
  <c r="R550" i="1"/>
  <c r="Q550" i="1"/>
  <c r="C550" i="1"/>
  <c r="B550" i="1"/>
  <c r="A550" i="1"/>
  <c r="S549" i="1"/>
  <c r="R549" i="1"/>
  <c r="Q549" i="1"/>
  <c r="C549" i="1"/>
  <c r="B549" i="1"/>
  <c r="A549" i="1"/>
  <c r="S548" i="1"/>
  <c r="R548" i="1"/>
  <c r="Q548" i="1"/>
  <c r="C548" i="1"/>
  <c r="B548" i="1"/>
  <c r="A548" i="1"/>
  <c r="S547" i="1"/>
  <c r="R547" i="1"/>
  <c r="Q547" i="1"/>
  <c r="C547" i="1"/>
  <c r="B547" i="1"/>
  <c r="A547" i="1"/>
  <c r="S546" i="1"/>
  <c r="R546" i="1"/>
  <c r="Q546" i="1"/>
  <c r="C546" i="1"/>
  <c r="B546" i="1"/>
  <c r="A546" i="1"/>
  <c r="S545" i="1"/>
  <c r="R545" i="1"/>
  <c r="Q545" i="1"/>
  <c r="C545" i="1"/>
  <c r="B545" i="1"/>
  <c r="A545" i="1"/>
  <c r="S544" i="1"/>
  <c r="R544" i="1"/>
  <c r="Q544" i="1"/>
  <c r="C544" i="1"/>
  <c r="B544" i="1"/>
  <c r="A544" i="1"/>
  <c r="S543" i="1"/>
  <c r="R543" i="1"/>
  <c r="Q543" i="1"/>
  <c r="C543" i="1"/>
  <c r="B543" i="1"/>
  <c r="A543" i="1"/>
  <c r="S542" i="1"/>
  <c r="R542" i="1"/>
  <c r="Q542" i="1"/>
  <c r="C542" i="1"/>
  <c r="B542" i="1"/>
  <c r="A542" i="1"/>
  <c r="S541" i="1"/>
  <c r="R541" i="1"/>
  <c r="Q541" i="1"/>
  <c r="C541" i="1"/>
  <c r="B541" i="1"/>
  <c r="A541" i="1"/>
  <c r="S540" i="1"/>
  <c r="R540" i="1"/>
  <c r="Q540" i="1"/>
  <c r="C540" i="1"/>
  <c r="B540" i="1"/>
  <c r="A540" i="1"/>
  <c r="S539" i="1"/>
  <c r="R539" i="1"/>
  <c r="Q539" i="1"/>
  <c r="C539" i="1"/>
  <c r="B539" i="1"/>
  <c r="A539" i="1"/>
  <c r="S538" i="1"/>
  <c r="R538" i="1"/>
  <c r="Q538" i="1"/>
  <c r="C538" i="1"/>
  <c r="B538" i="1"/>
  <c r="A538" i="1"/>
  <c r="S537" i="1"/>
  <c r="R537" i="1"/>
  <c r="Q537" i="1"/>
  <c r="C537" i="1"/>
  <c r="B537" i="1"/>
  <c r="A537" i="1"/>
  <c r="S536" i="1"/>
  <c r="R536" i="1"/>
  <c r="Q536" i="1"/>
  <c r="C536" i="1"/>
  <c r="B536" i="1"/>
  <c r="A536" i="1"/>
  <c r="S535" i="1"/>
  <c r="R535" i="1"/>
  <c r="Q535" i="1"/>
  <c r="C535" i="1"/>
  <c r="B535" i="1"/>
  <c r="A535" i="1"/>
  <c r="S534" i="1"/>
  <c r="R534" i="1"/>
  <c r="Q534" i="1"/>
  <c r="C534" i="1"/>
  <c r="B534" i="1"/>
  <c r="A534" i="1"/>
  <c r="S533" i="1"/>
  <c r="R533" i="1"/>
  <c r="Q533" i="1"/>
  <c r="C533" i="1"/>
  <c r="B533" i="1"/>
  <c r="A533" i="1"/>
  <c r="S532" i="1"/>
  <c r="R532" i="1"/>
  <c r="Q532" i="1"/>
  <c r="C532" i="1"/>
  <c r="B532" i="1"/>
  <c r="A532" i="1"/>
  <c r="S531" i="1"/>
  <c r="R531" i="1"/>
  <c r="Q531" i="1"/>
  <c r="C531" i="1"/>
  <c r="B531" i="1"/>
  <c r="A531" i="1"/>
  <c r="S530" i="1"/>
  <c r="R530" i="1"/>
  <c r="Q530" i="1"/>
  <c r="C530" i="1"/>
  <c r="B530" i="1"/>
  <c r="A530" i="1"/>
  <c r="S529" i="1"/>
  <c r="R529" i="1"/>
  <c r="Q529" i="1"/>
  <c r="C529" i="1"/>
  <c r="B529" i="1"/>
  <c r="A529" i="1"/>
  <c r="S528" i="1"/>
  <c r="R528" i="1"/>
  <c r="Q528" i="1"/>
  <c r="C528" i="1"/>
  <c r="B528" i="1"/>
  <c r="A528" i="1"/>
  <c r="S527" i="1"/>
  <c r="R527" i="1"/>
  <c r="Q527" i="1"/>
  <c r="C527" i="1"/>
  <c r="B527" i="1"/>
  <c r="A527" i="1"/>
  <c r="S526" i="1"/>
  <c r="R526" i="1"/>
  <c r="Q526" i="1"/>
  <c r="C526" i="1"/>
  <c r="B526" i="1"/>
  <c r="A526" i="1"/>
  <c r="S525" i="1"/>
  <c r="R525" i="1"/>
  <c r="Q525" i="1"/>
  <c r="C525" i="1"/>
  <c r="B525" i="1"/>
  <c r="A525" i="1"/>
  <c r="S524" i="1"/>
  <c r="R524" i="1"/>
  <c r="Q524" i="1"/>
  <c r="C524" i="1"/>
  <c r="B524" i="1"/>
  <c r="A524" i="1"/>
  <c r="S523" i="1"/>
  <c r="R523" i="1"/>
  <c r="Q523" i="1"/>
  <c r="C523" i="1"/>
  <c r="B523" i="1"/>
  <c r="A523" i="1"/>
  <c r="S522" i="1"/>
  <c r="R522" i="1"/>
  <c r="Q522" i="1"/>
  <c r="C522" i="1"/>
  <c r="B522" i="1"/>
  <c r="A522" i="1"/>
  <c r="S521" i="1"/>
  <c r="R521" i="1"/>
  <c r="Q521" i="1"/>
  <c r="C521" i="1"/>
  <c r="B521" i="1"/>
  <c r="A521" i="1"/>
  <c r="S520" i="1"/>
  <c r="R520" i="1"/>
  <c r="Q520" i="1"/>
  <c r="C520" i="1"/>
  <c r="B520" i="1"/>
  <c r="A520" i="1"/>
  <c r="S519" i="1"/>
  <c r="R519" i="1"/>
  <c r="Q519" i="1"/>
  <c r="C519" i="1"/>
  <c r="B519" i="1"/>
  <c r="A519" i="1"/>
  <c r="S518" i="1"/>
  <c r="R518" i="1"/>
  <c r="Q518" i="1"/>
  <c r="C518" i="1"/>
  <c r="B518" i="1"/>
  <c r="A518" i="1"/>
  <c r="S517" i="1"/>
  <c r="R517" i="1"/>
  <c r="Q517" i="1"/>
  <c r="C517" i="1"/>
  <c r="B517" i="1"/>
  <c r="A517" i="1"/>
  <c r="S516" i="1"/>
  <c r="R516" i="1"/>
  <c r="Q516" i="1"/>
  <c r="C516" i="1"/>
  <c r="B516" i="1"/>
  <c r="A516" i="1"/>
  <c r="S515" i="1"/>
  <c r="R515" i="1"/>
  <c r="Q515" i="1"/>
  <c r="C515" i="1"/>
  <c r="B515" i="1"/>
  <c r="A515" i="1"/>
  <c r="S514" i="1"/>
  <c r="R514" i="1"/>
  <c r="Q514" i="1"/>
  <c r="C514" i="1"/>
  <c r="B514" i="1"/>
  <c r="A514" i="1"/>
  <c r="S513" i="1"/>
  <c r="R513" i="1"/>
  <c r="Q513" i="1"/>
  <c r="C513" i="1"/>
  <c r="B513" i="1"/>
  <c r="A513" i="1"/>
  <c r="S512" i="1"/>
  <c r="R512" i="1"/>
  <c r="Q512" i="1"/>
  <c r="C512" i="1"/>
  <c r="B512" i="1"/>
  <c r="A512" i="1"/>
  <c r="S511" i="1"/>
  <c r="R511" i="1"/>
  <c r="Q511" i="1"/>
  <c r="C511" i="1"/>
  <c r="B511" i="1"/>
  <c r="A511" i="1"/>
  <c r="S510" i="1"/>
  <c r="R510" i="1"/>
  <c r="Q510" i="1"/>
  <c r="C510" i="1"/>
  <c r="B510" i="1"/>
  <c r="A510" i="1"/>
  <c r="S509" i="1"/>
  <c r="R509" i="1"/>
  <c r="Q509" i="1"/>
  <c r="C509" i="1"/>
  <c r="B509" i="1"/>
  <c r="A509" i="1"/>
  <c r="S508" i="1"/>
  <c r="R508" i="1"/>
  <c r="Q508" i="1"/>
  <c r="C508" i="1"/>
  <c r="B508" i="1"/>
  <c r="A508" i="1"/>
  <c r="S507" i="1"/>
  <c r="R507" i="1"/>
  <c r="Q507" i="1"/>
  <c r="C507" i="1"/>
  <c r="B507" i="1"/>
  <c r="A507" i="1"/>
  <c r="S506" i="1"/>
  <c r="R506" i="1"/>
  <c r="Q506" i="1"/>
  <c r="C506" i="1"/>
  <c r="B506" i="1"/>
  <c r="A506" i="1"/>
  <c r="S505" i="1"/>
  <c r="R505" i="1"/>
  <c r="Q505" i="1"/>
  <c r="C505" i="1"/>
  <c r="B505" i="1"/>
  <c r="A505" i="1"/>
  <c r="S504" i="1"/>
  <c r="R504" i="1"/>
  <c r="Q504" i="1"/>
  <c r="C504" i="1"/>
  <c r="B504" i="1"/>
  <c r="A504" i="1"/>
  <c r="S503" i="1"/>
  <c r="R503" i="1"/>
  <c r="Q503" i="1"/>
  <c r="C503" i="1"/>
  <c r="B503" i="1"/>
  <c r="A503" i="1"/>
  <c r="S502" i="1"/>
  <c r="R502" i="1"/>
  <c r="Q502" i="1"/>
  <c r="C502" i="1"/>
  <c r="B502" i="1"/>
  <c r="A502" i="1"/>
  <c r="S501" i="1"/>
  <c r="R501" i="1"/>
  <c r="Q501" i="1"/>
  <c r="C501" i="1"/>
  <c r="B501" i="1"/>
  <c r="A501" i="1"/>
  <c r="S500" i="1"/>
  <c r="R500" i="1"/>
  <c r="Q500" i="1"/>
  <c r="C500" i="1"/>
  <c r="B500" i="1"/>
  <c r="A500" i="1"/>
  <c r="S499" i="1"/>
  <c r="R499" i="1"/>
  <c r="Q499" i="1"/>
  <c r="C499" i="1"/>
  <c r="B499" i="1"/>
  <c r="A499" i="1"/>
  <c r="S498" i="1"/>
  <c r="R498" i="1"/>
  <c r="Q498" i="1"/>
  <c r="C498" i="1"/>
  <c r="B498" i="1"/>
  <c r="A498" i="1"/>
  <c r="S497" i="1"/>
  <c r="R497" i="1"/>
  <c r="Q497" i="1"/>
  <c r="C497" i="1"/>
  <c r="B497" i="1"/>
  <c r="A497" i="1"/>
  <c r="S496" i="1"/>
  <c r="R496" i="1"/>
  <c r="Q496" i="1"/>
  <c r="C496" i="1"/>
  <c r="B496" i="1"/>
  <c r="A496" i="1"/>
  <c r="S495" i="1"/>
  <c r="R495" i="1"/>
  <c r="Q495" i="1"/>
  <c r="C495" i="1"/>
  <c r="B495" i="1"/>
  <c r="A495" i="1"/>
  <c r="S494" i="1"/>
  <c r="R494" i="1"/>
  <c r="Q494" i="1"/>
  <c r="C494" i="1"/>
  <c r="B494" i="1"/>
  <c r="A494" i="1"/>
  <c r="S493" i="1"/>
  <c r="R493" i="1"/>
  <c r="Q493" i="1"/>
  <c r="C493" i="1"/>
  <c r="B493" i="1"/>
  <c r="A493" i="1"/>
  <c r="S492" i="1"/>
  <c r="R492" i="1"/>
  <c r="Q492" i="1"/>
  <c r="C492" i="1"/>
  <c r="B492" i="1"/>
  <c r="A492" i="1"/>
  <c r="S491" i="1"/>
  <c r="R491" i="1"/>
  <c r="Q491" i="1"/>
  <c r="C491" i="1"/>
  <c r="B491" i="1"/>
  <c r="A491" i="1"/>
  <c r="S490" i="1"/>
  <c r="R490" i="1"/>
  <c r="Q490" i="1"/>
  <c r="C490" i="1"/>
  <c r="B490" i="1"/>
  <c r="A490" i="1"/>
  <c r="S489" i="1"/>
  <c r="R489" i="1"/>
  <c r="Q489" i="1"/>
  <c r="C489" i="1"/>
  <c r="B489" i="1"/>
  <c r="A489" i="1"/>
  <c r="S488" i="1"/>
  <c r="R488" i="1"/>
  <c r="Q488" i="1"/>
  <c r="C488" i="1"/>
  <c r="B488" i="1"/>
  <c r="A488" i="1"/>
  <c r="S487" i="1"/>
  <c r="R487" i="1"/>
  <c r="Q487" i="1"/>
  <c r="C487" i="1"/>
  <c r="B487" i="1"/>
  <c r="A487" i="1"/>
  <c r="S486" i="1"/>
  <c r="R486" i="1"/>
  <c r="Q486" i="1"/>
  <c r="C486" i="1"/>
  <c r="B486" i="1"/>
  <c r="A486" i="1"/>
  <c r="S485" i="1"/>
  <c r="R485" i="1"/>
  <c r="Q485" i="1"/>
  <c r="C485" i="1"/>
  <c r="B485" i="1"/>
  <c r="A485" i="1"/>
  <c r="S484" i="1"/>
  <c r="R484" i="1"/>
  <c r="Q484" i="1"/>
  <c r="C484" i="1"/>
  <c r="B484" i="1"/>
  <c r="A484" i="1"/>
  <c r="S483" i="1"/>
  <c r="R483" i="1"/>
  <c r="Q483" i="1"/>
  <c r="C483" i="1"/>
  <c r="B483" i="1"/>
  <c r="A483" i="1"/>
  <c r="S482" i="1"/>
  <c r="R482" i="1"/>
  <c r="Q482" i="1"/>
  <c r="C482" i="1"/>
  <c r="B482" i="1"/>
  <c r="A482" i="1"/>
  <c r="S481" i="1"/>
  <c r="R481" i="1"/>
  <c r="Q481" i="1"/>
  <c r="C481" i="1"/>
  <c r="B481" i="1"/>
  <c r="A481" i="1"/>
  <c r="S480" i="1"/>
  <c r="R480" i="1"/>
  <c r="Q480" i="1"/>
  <c r="C480" i="1"/>
  <c r="B480" i="1"/>
  <c r="A480" i="1"/>
  <c r="S479" i="1"/>
  <c r="R479" i="1"/>
  <c r="Q479" i="1"/>
  <c r="C479" i="1"/>
  <c r="B479" i="1"/>
  <c r="A479" i="1"/>
  <c r="S478" i="1"/>
  <c r="R478" i="1"/>
  <c r="Q478" i="1"/>
  <c r="C478" i="1"/>
  <c r="B478" i="1"/>
  <c r="A478" i="1"/>
  <c r="S477" i="1"/>
  <c r="R477" i="1"/>
  <c r="Q477" i="1"/>
  <c r="C477" i="1"/>
  <c r="B477" i="1"/>
  <c r="A477" i="1"/>
  <c r="S476" i="1"/>
  <c r="R476" i="1"/>
  <c r="Q476" i="1"/>
  <c r="C476" i="1"/>
  <c r="B476" i="1"/>
  <c r="A476" i="1"/>
  <c r="S475" i="1"/>
  <c r="R475" i="1"/>
  <c r="Q475" i="1"/>
  <c r="C475" i="1"/>
  <c r="B475" i="1"/>
  <c r="A475" i="1"/>
  <c r="S474" i="1"/>
  <c r="R474" i="1"/>
  <c r="Q474" i="1"/>
  <c r="C474" i="1"/>
  <c r="B474" i="1"/>
  <c r="A474" i="1"/>
  <c r="S473" i="1"/>
  <c r="R473" i="1"/>
  <c r="Q473" i="1"/>
  <c r="C473" i="1"/>
  <c r="B473" i="1"/>
  <c r="A473" i="1"/>
  <c r="S472" i="1"/>
  <c r="R472" i="1"/>
  <c r="Q472" i="1"/>
  <c r="C472" i="1"/>
  <c r="B472" i="1"/>
  <c r="A472" i="1"/>
  <c r="S471" i="1"/>
  <c r="R471" i="1"/>
  <c r="Q471" i="1"/>
  <c r="C471" i="1"/>
  <c r="B471" i="1"/>
  <c r="A471" i="1"/>
  <c r="S470" i="1"/>
  <c r="R470" i="1"/>
  <c r="Q470" i="1"/>
  <c r="C470" i="1"/>
  <c r="B470" i="1"/>
  <c r="A470" i="1"/>
  <c r="S469" i="1"/>
  <c r="R469" i="1"/>
  <c r="Q469" i="1"/>
  <c r="C469" i="1"/>
  <c r="B469" i="1"/>
  <c r="A469" i="1"/>
  <c r="S468" i="1"/>
  <c r="R468" i="1"/>
  <c r="Q468" i="1"/>
  <c r="C468" i="1"/>
  <c r="B468" i="1"/>
  <c r="A468" i="1"/>
  <c r="S467" i="1"/>
  <c r="R467" i="1"/>
  <c r="Q467" i="1"/>
  <c r="C467" i="1"/>
  <c r="B467" i="1"/>
  <c r="A467" i="1"/>
  <c r="S466" i="1"/>
  <c r="R466" i="1"/>
  <c r="Q466" i="1"/>
  <c r="C466" i="1"/>
  <c r="B466" i="1"/>
  <c r="A466" i="1"/>
  <c r="S465" i="1"/>
  <c r="R465" i="1"/>
  <c r="Q465" i="1"/>
  <c r="C465" i="1"/>
  <c r="B465" i="1"/>
  <c r="A465" i="1"/>
  <c r="S464" i="1"/>
  <c r="R464" i="1"/>
  <c r="Q464" i="1"/>
  <c r="C464" i="1"/>
  <c r="B464" i="1"/>
  <c r="A464" i="1"/>
  <c r="S463" i="1"/>
  <c r="R463" i="1"/>
  <c r="Q463" i="1"/>
  <c r="C463" i="1"/>
  <c r="B463" i="1"/>
  <c r="A463" i="1"/>
  <c r="S462" i="1"/>
  <c r="R462" i="1"/>
  <c r="Q462" i="1"/>
  <c r="C462" i="1"/>
  <c r="B462" i="1"/>
  <c r="A462" i="1"/>
  <c r="S461" i="1"/>
  <c r="R461" i="1"/>
  <c r="Q461" i="1"/>
  <c r="C461" i="1"/>
  <c r="B461" i="1"/>
  <c r="A461" i="1"/>
  <c r="S460" i="1"/>
  <c r="R460" i="1"/>
  <c r="Q460" i="1"/>
  <c r="C460" i="1"/>
  <c r="B460" i="1"/>
  <c r="A460" i="1"/>
  <c r="S459" i="1"/>
  <c r="R459" i="1"/>
  <c r="Q459" i="1"/>
  <c r="C459" i="1"/>
  <c r="B459" i="1"/>
  <c r="A459" i="1"/>
  <c r="S458" i="1"/>
  <c r="R458" i="1"/>
  <c r="Q458" i="1"/>
  <c r="C458" i="1"/>
  <c r="B458" i="1"/>
  <c r="A458" i="1"/>
  <c r="S457" i="1"/>
  <c r="R457" i="1"/>
  <c r="Q457" i="1"/>
  <c r="C457" i="1"/>
  <c r="B457" i="1"/>
  <c r="A457" i="1"/>
  <c r="S456" i="1"/>
  <c r="R456" i="1"/>
  <c r="Q456" i="1"/>
  <c r="C456" i="1"/>
  <c r="B456" i="1"/>
  <c r="A456" i="1"/>
  <c r="S455" i="1"/>
  <c r="R455" i="1"/>
  <c r="Q455" i="1"/>
  <c r="C455" i="1"/>
  <c r="B455" i="1"/>
  <c r="A455" i="1"/>
  <c r="S454" i="1"/>
  <c r="R454" i="1"/>
  <c r="Q454" i="1"/>
  <c r="C454" i="1"/>
  <c r="B454" i="1"/>
  <c r="A454" i="1"/>
  <c r="S453" i="1"/>
  <c r="R453" i="1"/>
  <c r="Q453" i="1"/>
  <c r="C453" i="1"/>
  <c r="B453" i="1"/>
  <c r="A453" i="1"/>
  <c r="S452" i="1"/>
  <c r="R452" i="1"/>
  <c r="Q452" i="1"/>
  <c r="C452" i="1"/>
  <c r="B452" i="1"/>
  <c r="A452" i="1"/>
  <c r="S451" i="1"/>
  <c r="R451" i="1"/>
  <c r="Q451" i="1"/>
  <c r="C451" i="1"/>
  <c r="B451" i="1"/>
  <c r="A451" i="1"/>
  <c r="S450" i="1"/>
  <c r="R450" i="1"/>
  <c r="Q450" i="1"/>
  <c r="C450" i="1"/>
  <c r="B450" i="1"/>
  <c r="A450" i="1"/>
  <c r="S449" i="1"/>
  <c r="R449" i="1"/>
  <c r="Q449" i="1"/>
  <c r="C449" i="1"/>
  <c r="B449" i="1"/>
  <c r="A449" i="1"/>
  <c r="S448" i="1"/>
  <c r="R448" i="1"/>
  <c r="Q448" i="1"/>
  <c r="C448" i="1"/>
  <c r="B448" i="1"/>
  <c r="A448" i="1"/>
  <c r="S447" i="1"/>
  <c r="R447" i="1"/>
  <c r="Q447" i="1"/>
  <c r="C447" i="1"/>
  <c r="B447" i="1"/>
  <c r="A447" i="1"/>
  <c r="S446" i="1"/>
  <c r="R446" i="1"/>
  <c r="Q446" i="1"/>
  <c r="C446" i="1"/>
  <c r="B446" i="1"/>
  <c r="A446" i="1"/>
  <c r="S445" i="1"/>
  <c r="R445" i="1"/>
  <c r="Q445" i="1"/>
  <c r="C445" i="1"/>
  <c r="B445" i="1"/>
  <c r="A445" i="1"/>
  <c r="S444" i="1"/>
  <c r="R444" i="1"/>
  <c r="Q444" i="1"/>
  <c r="C444" i="1"/>
  <c r="B444" i="1"/>
  <c r="A444" i="1"/>
  <c r="S443" i="1"/>
  <c r="R443" i="1"/>
  <c r="Q443" i="1"/>
  <c r="C443" i="1"/>
  <c r="B443" i="1"/>
  <c r="A443" i="1"/>
  <c r="S442" i="1"/>
  <c r="R442" i="1"/>
  <c r="Q442" i="1"/>
  <c r="C442" i="1"/>
  <c r="B442" i="1"/>
  <c r="A442" i="1"/>
  <c r="S441" i="1"/>
  <c r="R441" i="1"/>
  <c r="Q441" i="1"/>
  <c r="C441" i="1"/>
  <c r="B441" i="1"/>
  <c r="A441" i="1"/>
  <c r="S440" i="1"/>
  <c r="R440" i="1"/>
  <c r="Q440" i="1"/>
  <c r="C440" i="1"/>
  <c r="B440" i="1"/>
  <c r="A440" i="1"/>
  <c r="S439" i="1"/>
  <c r="R439" i="1"/>
  <c r="Q439" i="1"/>
  <c r="C439" i="1"/>
  <c r="B439" i="1"/>
  <c r="A439" i="1"/>
  <c r="S438" i="1"/>
  <c r="R438" i="1"/>
  <c r="Q438" i="1"/>
  <c r="C438" i="1"/>
  <c r="B438" i="1"/>
  <c r="A438" i="1"/>
  <c r="S437" i="1"/>
  <c r="R437" i="1"/>
  <c r="Q437" i="1"/>
  <c r="C437" i="1"/>
  <c r="B437" i="1"/>
  <c r="A437" i="1"/>
  <c r="S436" i="1"/>
  <c r="R436" i="1"/>
  <c r="Q436" i="1"/>
  <c r="C436" i="1"/>
  <c r="B436" i="1"/>
  <c r="A436" i="1"/>
  <c r="S435" i="1"/>
  <c r="R435" i="1"/>
  <c r="Q435" i="1"/>
  <c r="C435" i="1"/>
  <c r="B435" i="1"/>
  <c r="A435" i="1"/>
  <c r="S434" i="1"/>
  <c r="R434" i="1"/>
  <c r="Q434" i="1"/>
  <c r="C434" i="1"/>
  <c r="B434" i="1"/>
  <c r="A434" i="1"/>
  <c r="S433" i="1"/>
  <c r="R433" i="1"/>
  <c r="Q433" i="1"/>
  <c r="C433" i="1"/>
  <c r="B433" i="1"/>
  <c r="A433" i="1"/>
  <c r="S432" i="1"/>
  <c r="R432" i="1"/>
  <c r="Q432" i="1"/>
  <c r="C432" i="1"/>
  <c r="B432" i="1"/>
  <c r="A432" i="1"/>
  <c r="S431" i="1"/>
  <c r="R431" i="1"/>
  <c r="Q431" i="1"/>
  <c r="C431" i="1"/>
  <c r="B431" i="1"/>
  <c r="A431" i="1"/>
  <c r="S430" i="1"/>
  <c r="R430" i="1"/>
  <c r="Q430" i="1"/>
  <c r="C430" i="1"/>
  <c r="B430" i="1"/>
  <c r="A430" i="1"/>
  <c r="S429" i="1"/>
  <c r="R429" i="1"/>
  <c r="Q429" i="1"/>
  <c r="C429" i="1"/>
  <c r="B429" i="1"/>
  <c r="A429" i="1"/>
  <c r="S428" i="1"/>
  <c r="R428" i="1"/>
  <c r="Q428" i="1"/>
  <c r="C428" i="1"/>
  <c r="B428" i="1"/>
  <c r="A428" i="1"/>
  <c r="S427" i="1"/>
  <c r="R427" i="1"/>
  <c r="Q427" i="1"/>
  <c r="C427" i="1"/>
  <c r="B427" i="1"/>
  <c r="A427" i="1"/>
  <c r="S426" i="1"/>
  <c r="R426" i="1"/>
  <c r="Q426" i="1"/>
  <c r="C426" i="1"/>
  <c r="B426" i="1"/>
  <c r="A426" i="1"/>
  <c r="S425" i="1"/>
  <c r="R425" i="1"/>
  <c r="Q425" i="1"/>
  <c r="C425" i="1"/>
  <c r="B425" i="1"/>
  <c r="A425" i="1"/>
  <c r="S424" i="1"/>
  <c r="R424" i="1"/>
  <c r="Q424" i="1"/>
  <c r="C424" i="1"/>
  <c r="B424" i="1"/>
  <c r="A424" i="1"/>
  <c r="S423" i="1"/>
  <c r="R423" i="1"/>
  <c r="Q423" i="1"/>
  <c r="C423" i="1"/>
  <c r="B423" i="1"/>
  <c r="A423" i="1"/>
  <c r="S422" i="1"/>
  <c r="R422" i="1"/>
  <c r="Q422" i="1"/>
  <c r="C422" i="1"/>
  <c r="B422" i="1"/>
  <c r="A422" i="1"/>
  <c r="S421" i="1"/>
  <c r="R421" i="1"/>
  <c r="Q421" i="1"/>
  <c r="C421" i="1"/>
  <c r="B421" i="1"/>
  <c r="A421" i="1"/>
  <c r="S420" i="1"/>
  <c r="R420" i="1"/>
  <c r="Q420" i="1"/>
  <c r="C420" i="1"/>
  <c r="B420" i="1"/>
  <c r="A420" i="1"/>
  <c r="S419" i="1"/>
  <c r="R419" i="1"/>
  <c r="Q419" i="1"/>
  <c r="C419" i="1"/>
  <c r="B419" i="1"/>
  <c r="A419" i="1"/>
  <c r="S418" i="1"/>
  <c r="R418" i="1"/>
  <c r="Q418" i="1"/>
  <c r="C418" i="1"/>
  <c r="B418" i="1"/>
  <c r="A418" i="1"/>
  <c r="S417" i="1"/>
  <c r="R417" i="1"/>
  <c r="Q417" i="1"/>
  <c r="C417" i="1"/>
  <c r="B417" i="1"/>
  <c r="A417" i="1"/>
  <c r="S416" i="1"/>
  <c r="R416" i="1"/>
  <c r="Q416" i="1"/>
  <c r="C416" i="1"/>
  <c r="B416" i="1"/>
  <c r="A416" i="1"/>
  <c r="S415" i="1"/>
  <c r="R415" i="1"/>
  <c r="Q415" i="1"/>
  <c r="C415" i="1"/>
  <c r="B415" i="1"/>
  <c r="A415" i="1"/>
  <c r="S414" i="1"/>
  <c r="R414" i="1"/>
  <c r="Q414" i="1"/>
  <c r="C414" i="1"/>
  <c r="B414" i="1"/>
  <c r="A414" i="1"/>
  <c r="S413" i="1"/>
  <c r="R413" i="1"/>
  <c r="Q413" i="1"/>
  <c r="C413" i="1"/>
  <c r="B413" i="1"/>
  <c r="A413" i="1"/>
  <c r="S412" i="1"/>
  <c r="R412" i="1"/>
  <c r="Q412" i="1"/>
  <c r="C412" i="1"/>
  <c r="B412" i="1"/>
  <c r="A412" i="1"/>
  <c r="S411" i="1"/>
  <c r="R411" i="1"/>
  <c r="Q411" i="1"/>
  <c r="C411" i="1"/>
  <c r="B411" i="1"/>
  <c r="A411" i="1"/>
  <c r="S410" i="1"/>
  <c r="R410" i="1"/>
  <c r="Q410" i="1"/>
  <c r="C410" i="1"/>
  <c r="B410" i="1"/>
  <c r="A410" i="1"/>
  <c r="S409" i="1"/>
  <c r="R409" i="1"/>
  <c r="Q409" i="1"/>
  <c r="C409" i="1"/>
  <c r="B409" i="1"/>
  <c r="A409" i="1"/>
  <c r="S408" i="1"/>
  <c r="R408" i="1"/>
  <c r="Q408" i="1"/>
  <c r="C408" i="1"/>
  <c r="B408" i="1"/>
  <c r="A408" i="1"/>
  <c r="S407" i="1"/>
  <c r="R407" i="1"/>
  <c r="Q407" i="1"/>
  <c r="C407" i="1"/>
  <c r="B407" i="1"/>
  <c r="A407" i="1"/>
  <c r="S406" i="1"/>
  <c r="R406" i="1"/>
  <c r="Q406" i="1"/>
  <c r="C406" i="1"/>
  <c r="B406" i="1"/>
  <c r="A406" i="1"/>
  <c r="S405" i="1"/>
  <c r="R405" i="1"/>
  <c r="Q405" i="1"/>
  <c r="C405" i="1"/>
  <c r="B405" i="1"/>
  <c r="A405" i="1"/>
  <c r="S404" i="1"/>
  <c r="R404" i="1"/>
  <c r="Q404" i="1"/>
  <c r="C404" i="1"/>
  <c r="B404" i="1"/>
  <c r="A404" i="1"/>
  <c r="S403" i="1"/>
  <c r="R403" i="1"/>
  <c r="Q403" i="1"/>
  <c r="C403" i="1"/>
  <c r="B403" i="1"/>
  <c r="A403" i="1"/>
  <c r="S402" i="1"/>
  <c r="R402" i="1"/>
  <c r="Q402" i="1"/>
  <c r="C402" i="1"/>
  <c r="B402" i="1"/>
  <c r="A402" i="1"/>
  <c r="S401" i="1"/>
  <c r="R401" i="1"/>
  <c r="Q401" i="1"/>
  <c r="C401" i="1"/>
  <c r="B401" i="1"/>
  <c r="A401" i="1"/>
  <c r="S400" i="1"/>
  <c r="R400" i="1"/>
  <c r="Q400" i="1"/>
  <c r="C400" i="1"/>
  <c r="B400" i="1"/>
  <c r="A400" i="1"/>
  <c r="S399" i="1"/>
  <c r="R399" i="1"/>
  <c r="Q399" i="1"/>
  <c r="C399" i="1"/>
  <c r="B399" i="1"/>
  <c r="A399" i="1"/>
  <c r="S398" i="1"/>
  <c r="R398" i="1"/>
  <c r="Q398" i="1"/>
  <c r="C398" i="1"/>
  <c r="B398" i="1"/>
  <c r="A398" i="1"/>
  <c r="S397" i="1"/>
  <c r="R397" i="1"/>
  <c r="Q397" i="1"/>
  <c r="C397" i="1"/>
  <c r="B397" i="1"/>
  <c r="A397" i="1"/>
  <c r="S396" i="1"/>
  <c r="R396" i="1"/>
  <c r="Q396" i="1"/>
  <c r="C396" i="1"/>
  <c r="B396" i="1"/>
  <c r="A396" i="1"/>
  <c r="S395" i="1"/>
  <c r="R395" i="1"/>
  <c r="Q395" i="1"/>
  <c r="C395" i="1"/>
  <c r="B395" i="1"/>
  <c r="A395" i="1"/>
  <c r="S394" i="1"/>
  <c r="R394" i="1"/>
  <c r="Q394" i="1"/>
  <c r="C394" i="1"/>
  <c r="B394" i="1"/>
  <c r="A394" i="1"/>
  <c r="S393" i="1"/>
  <c r="R393" i="1"/>
  <c r="Q393" i="1"/>
  <c r="C393" i="1"/>
  <c r="B393" i="1"/>
  <c r="A393" i="1"/>
  <c r="S392" i="1"/>
  <c r="R392" i="1"/>
  <c r="Q392" i="1"/>
  <c r="C392" i="1"/>
  <c r="B392" i="1"/>
  <c r="A392" i="1"/>
  <c r="S391" i="1"/>
  <c r="R391" i="1"/>
  <c r="Q391" i="1"/>
  <c r="C391" i="1"/>
  <c r="B391" i="1"/>
  <c r="A391" i="1"/>
  <c r="S390" i="1"/>
  <c r="R390" i="1"/>
  <c r="Q390" i="1"/>
  <c r="C390" i="1"/>
  <c r="B390" i="1"/>
  <c r="A390" i="1"/>
  <c r="S389" i="1"/>
  <c r="R389" i="1"/>
  <c r="Q389" i="1"/>
  <c r="C389" i="1"/>
  <c r="B389" i="1"/>
  <c r="A389" i="1"/>
  <c r="S388" i="1"/>
  <c r="R388" i="1"/>
  <c r="Q388" i="1"/>
  <c r="C388" i="1"/>
  <c r="B388" i="1"/>
  <c r="A388" i="1"/>
  <c r="S387" i="1"/>
  <c r="R387" i="1"/>
  <c r="Q387" i="1"/>
  <c r="C387" i="1"/>
  <c r="B387" i="1"/>
  <c r="A387" i="1"/>
  <c r="S386" i="1"/>
  <c r="R386" i="1"/>
  <c r="Q386" i="1"/>
  <c r="C386" i="1"/>
  <c r="B386" i="1"/>
  <c r="A386" i="1"/>
  <c r="S385" i="1"/>
  <c r="R385" i="1"/>
  <c r="Q385" i="1"/>
  <c r="C385" i="1"/>
  <c r="B385" i="1"/>
  <c r="A385" i="1"/>
  <c r="S384" i="1"/>
  <c r="R384" i="1"/>
  <c r="Q384" i="1"/>
  <c r="C384" i="1"/>
  <c r="B384" i="1"/>
  <c r="A384" i="1"/>
  <c r="S383" i="1"/>
  <c r="R383" i="1"/>
  <c r="Q383" i="1"/>
  <c r="C383" i="1"/>
  <c r="B383" i="1"/>
  <c r="A383" i="1"/>
  <c r="S382" i="1"/>
  <c r="R382" i="1"/>
  <c r="Q382" i="1"/>
  <c r="C382" i="1"/>
  <c r="B382" i="1"/>
  <c r="A382" i="1"/>
  <c r="S381" i="1"/>
  <c r="R381" i="1"/>
  <c r="Q381" i="1"/>
  <c r="C381" i="1"/>
  <c r="B381" i="1"/>
  <c r="A381" i="1"/>
  <c r="S380" i="1"/>
  <c r="R380" i="1"/>
  <c r="Q380" i="1"/>
  <c r="C380" i="1"/>
  <c r="B380" i="1"/>
  <c r="A380" i="1"/>
  <c r="S379" i="1"/>
  <c r="R379" i="1"/>
  <c r="Q379" i="1"/>
  <c r="C379" i="1"/>
  <c r="B379" i="1"/>
  <c r="A379" i="1"/>
  <c r="S378" i="1"/>
  <c r="R378" i="1"/>
  <c r="Q378" i="1"/>
  <c r="C378" i="1"/>
  <c r="B378" i="1"/>
  <c r="A378" i="1"/>
  <c r="S377" i="1"/>
  <c r="R377" i="1"/>
  <c r="Q377" i="1"/>
  <c r="C377" i="1"/>
  <c r="B377" i="1"/>
  <c r="A377" i="1"/>
  <c r="S376" i="1"/>
  <c r="R376" i="1"/>
  <c r="Q376" i="1"/>
  <c r="C376" i="1"/>
  <c r="B376" i="1"/>
  <c r="A376" i="1"/>
  <c r="S375" i="1"/>
  <c r="R375" i="1"/>
  <c r="Q375" i="1"/>
  <c r="C375" i="1"/>
  <c r="B375" i="1"/>
  <c r="A375" i="1"/>
  <c r="S374" i="1"/>
  <c r="R374" i="1"/>
  <c r="Q374" i="1"/>
  <c r="C374" i="1"/>
  <c r="B374" i="1"/>
  <c r="A374" i="1"/>
  <c r="S373" i="1"/>
  <c r="R373" i="1"/>
  <c r="Q373" i="1"/>
  <c r="C373" i="1"/>
  <c r="B373" i="1"/>
  <c r="A373" i="1"/>
  <c r="S372" i="1"/>
  <c r="R372" i="1"/>
  <c r="Q372" i="1"/>
  <c r="C372" i="1"/>
  <c r="B372" i="1"/>
  <c r="A372" i="1"/>
  <c r="S371" i="1"/>
  <c r="R371" i="1"/>
  <c r="Q371" i="1"/>
  <c r="C371" i="1"/>
  <c r="B371" i="1"/>
  <c r="A371" i="1"/>
  <c r="S370" i="1"/>
  <c r="R370" i="1"/>
  <c r="Q370" i="1"/>
  <c r="C370" i="1"/>
  <c r="B370" i="1"/>
  <c r="A370" i="1"/>
  <c r="S369" i="1"/>
  <c r="R369" i="1"/>
  <c r="Q369" i="1"/>
  <c r="C369" i="1"/>
  <c r="B369" i="1"/>
  <c r="A369" i="1"/>
  <c r="S368" i="1"/>
  <c r="R368" i="1"/>
  <c r="Q368" i="1"/>
  <c r="C368" i="1"/>
  <c r="B368" i="1"/>
  <c r="A368" i="1"/>
  <c r="S367" i="1"/>
  <c r="R367" i="1"/>
  <c r="Q367" i="1"/>
  <c r="C367" i="1"/>
  <c r="B367" i="1"/>
  <c r="A367" i="1"/>
  <c r="S366" i="1"/>
  <c r="R366" i="1"/>
  <c r="Q366" i="1"/>
  <c r="C366" i="1"/>
  <c r="B366" i="1"/>
  <c r="A366" i="1"/>
  <c r="S365" i="1"/>
  <c r="R365" i="1"/>
  <c r="Q365" i="1"/>
  <c r="C365" i="1"/>
  <c r="B365" i="1"/>
  <c r="A365" i="1"/>
  <c r="S364" i="1"/>
  <c r="R364" i="1"/>
  <c r="Q364" i="1"/>
  <c r="C364" i="1"/>
  <c r="B364" i="1"/>
  <c r="A364" i="1"/>
  <c r="S363" i="1"/>
  <c r="R363" i="1"/>
  <c r="Q363" i="1"/>
  <c r="C363" i="1"/>
  <c r="B363" i="1"/>
  <c r="A363" i="1"/>
  <c r="S362" i="1"/>
  <c r="R362" i="1"/>
  <c r="Q362" i="1"/>
  <c r="C362" i="1"/>
  <c r="B362" i="1"/>
  <c r="A362" i="1"/>
  <c r="S361" i="1"/>
  <c r="R361" i="1"/>
  <c r="Q361" i="1"/>
  <c r="C361" i="1"/>
  <c r="B361" i="1"/>
  <c r="A361" i="1"/>
  <c r="S360" i="1"/>
  <c r="R360" i="1"/>
  <c r="Q360" i="1"/>
  <c r="C360" i="1"/>
  <c r="B360" i="1"/>
  <c r="A360" i="1"/>
  <c r="S359" i="1"/>
  <c r="R359" i="1"/>
  <c r="Q359" i="1"/>
  <c r="C359" i="1"/>
  <c r="B359" i="1"/>
  <c r="A359" i="1"/>
  <c r="S358" i="1"/>
  <c r="R358" i="1"/>
  <c r="Q358" i="1"/>
  <c r="C358" i="1"/>
  <c r="B358" i="1"/>
  <c r="A358" i="1"/>
  <c r="S357" i="1"/>
  <c r="R357" i="1"/>
  <c r="Q357" i="1"/>
  <c r="C357" i="1"/>
  <c r="B357" i="1"/>
  <c r="A357" i="1"/>
  <c r="S356" i="1"/>
  <c r="R356" i="1"/>
  <c r="Q356" i="1"/>
  <c r="C356" i="1"/>
  <c r="B356" i="1"/>
  <c r="A356" i="1"/>
  <c r="S355" i="1"/>
  <c r="R355" i="1"/>
  <c r="Q355" i="1"/>
  <c r="C355" i="1"/>
  <c r="B355" i="1"/>
  <c r="A355" i="1"/>
  <c r="S354" i="1"/>
  <c r="R354" i="1"/>
  <c r="Q354" i="1"/>
  <c r="C354" i="1"/>
  <c r="B354" i="1"/>
  <c r="A354" i="1"/>
  <c r="S353" i="1"/>
  <c r="R353" i="1"/>
  <c r="Q353" i="1"/>
  <c r="C353" i="1"/>
  <c r="B353" i="1"/>
  <c r="A353" i="1"/>
  <c r="S352" i="1"/>
  <c r="R352" i="1"/>
  <c r="Q352" i="1"/>
  <c r="C352" i="1"/>
  <c r="B352" i="1"/>
  <c r="A352" i="1"/>
  <c r="S351" i="1"/>
  <c r="R351" i="1"/>
  <c r="Q351" i="1"/>
  <c r="C351" i="1"/>
  <c r="B351" i="1"/>
  <c r="A351" i="1"/>
  <c r="S350" i="1"/>
  <c r="R350" i="1"/>
  <c r="Q350" i="1"/>
  <c r="C350" i="1"/>
  <c r="B350" i="1"/>
  <c r="A350" i="1"/>
  <c r="S349" i="1"/>
  <c r="R349" i="1"/>
  <c r="Q349" i="1"/>
  <c r="C349" i="1"/>
  <c r="B349" i="1"/>
  <c r="A349" i="1"/>
  <c r="S348" i="1"/>
  <c r="R348" i="1"/>
  <c r="Q348" i="1"/>
  <c r="C348" i="1"/>
  <c r="B348" i="1"/>
  <c r="A348" i="1"/>
  <c r="S347" i="1"/>
  <c r="R347" i="1"/>
  <c r="Q347" i="1"/>
  <c r="C347" i="1"/>
  <c r="B347" i="1"/>
  <c r="A347" i="1"/>
  <c r="S346" i="1"/>
  <c r="R346" i="1"/>
  <c r="Q346" i="1"/>
  <c r="C346" i="1"/>
  <c r="B346" i="1"/>
  <c r="A346" i="1"/>
  <c r="S345" i="1"/>
  <c r="R345" i="1"/>
  <c r="Q345" i="1"/>
  <c r="C345" i="1"/>
  <c r="B345" i="1"/>
  <c r="A345" i="1"/>
  <c r="S344" i="1"/>
  <c r="R344" i="1"/>
  <c r="Q344" i="1"/>
  <c r="C344" i="1"/>
  <c r="B344" i="1"/>
  <c r="A344" i="1"/>
  <c r="S343" i="1"/>
  <c r="R343" i="1"/>
  <c r="Q343" i="1"/>
  <c r="C343" i="1"/>
  <c r="B343" i="1"/>
  <c r="A343" i="1"/>
  <c r="S342" i="1"/>
  <c r="R342" i="1"/>
  <c r="Q342" i="1"/>
  <c r="C342" i="1"/>
  <c r="B342" i="1"/>
  <c r="A342" i="1"/>
  <c r="S341" i="1"/>
  <c r="R341" i="1"/>
  <c r="Q341" i="1"/>
  <c r="C341" i="1"/>
  <c r="B341" i="1"/>
  <c r="A341" i="1"/>
  <c r="S340" i="1"/>
  <c r="R340" i="1"/>
  <c r="Q340" i="1"/>
  <c r="C340" i="1"/>
  <c r="B340" i="1"/>
  <c r="A340" i="1"/>
  <c r="S339" i="1"/>
  <c r="R339" i="1"/>
  <c r="Q339" i="1"/>
  <c r="C339" i="1"/>
  <c r="B339" i="1"/>
  <c r="A339" i="1"/>
  <c r="S338" i="1"/>
  <c r="R338" i="1"/>
  <c r="Q338" i="1"/>
  <c r="C338" i="1"/>
  <c r="B338" i="1"/>
  <c r="A338" i="1"/>
  <c r="S337" i="1"/>
  <c r="R337" i="1"/>
  <c r="Q337" i="1"/>
  <c r="C337" i="1"/>
  <c r="B337" i="1"/>
  <c r="A337" i="1"/>
  <c r="S336" i="1"/>
  <c r="R336" i="1"/>
  <c r="Q336" i="1"/>
  <c r="C336" i="1"/>
  <c r="B336" i="1"/>
  <c r="A336" i="1"/>
  <c r="S335" i="1"/>
  <c r="R335" i="1"/>
  <c r="Q335" i="1"/>
  <c r="C335" i="1"/>
  <c r="B335" i="1"/>
  <c r="A335" i="1"/>
  <c r="S334" i="1"/>
  <c r="R334" i="1"/>
  <c r="Q334" i="1"/>
  <c r="C334" i="1"/>
  <c r="B334" i="1"/>
  <c r="A334" i="1"/>
  <c r="S333" i="1"/>
  <c r="R333" i="1"/>
  <c r="Q333" i="1"/>
  <c r="C333" i="1"/>
  <c r="B333" i="1"/>
  <c r="A333" i="1"/>
  <c r="S332" i="1"/>
  <c r="R332" i="1"/>
  <c r="Q332" i="1"/>
  <c r="C332" i="1"/>
  <c r="B332" i="1"/>
  <c r="A332" i="1"/>
  <c r="S331" i="1"/>
  <c r="R331" i="1"/>
  <c r="Q331" i="1"/>
  <c r="C331" i="1"/>
  <c r="B331" i="1"/>
  <c r="A331" i="1"/>
  <c r="S330" i="1"/>
  <c r="R330" i="1"/>
  <c r="Q330" i="1"/>
  <c r="C330" i="1"/>
  <c r="B330" i="1"/>
  <c r="A330" i="1"/>
  <c r="S329" i="1"/>
  <c r="R329" i="1"/>
  <c r="Q329" i="1"/>
  <c r="C329" i="1"/>
  <c r="B329" i="1"/>
  <c r="A329" i="1"/>
  <c r="S328" i="1"/>
  <c r="R328" i="1"/>
  <c r="Q328" i="1"/>
  <c r="C328" i="1"/>
  <c r="B328" i="1"/>
  <c r="A328" i="1"/>
  <c r="S327" i="1"/>
  <c r="R327" i="1"/>
  <c r="Q327" i="1"/>
  <c r="C327" i="1"/>
  <c r="B327" i="1"/>
  <c r="A327" i="1"/>
  <c r="S326" i="1"/>
  <c r="R326" i="1"/>
  <c r="Q326" i="1"/>
  <c r="C326" i="1"/>
  <c r="B326" i="1"/>
  <c r="A326" i="1"/>
  <c r="S325" i="1"/>
  <c r="R325" i="1"/>
  <c r="Q325" i="1"/>
  <c r="C325" i="1"/>
  <c r="B325" i="1"/>
  <c r="A325" i="1"/>
  <c r="S324" i="1"/>
  <c r="R324" i="1"/>
  <c r="Q324" i="1"/>
  <c r="C324" i="1"/>
  <c r="B324" i="1"/>
  <c r="A324" i="1"/>
  <c r="S323" i="1"/>
  <c r="R323" i="1"/>
  <c r="Q323" i="1"/>
  <c r="C323" i="1"/>
  <c r="B323" i="1"/>
  <c r="A323" i="1"/>
  <c r="S322" i="1"/>
  <c r="R322" i="1"/>
  <c r="Q322" i="1"/>
  <c r="C322" i="1"/>
  <c r="B322" i="1"/>
  <c r="A322" i="1"/>
  <c r="S321" i="1"/>
  <c r="R321" i="1"/>
  <c r="Q321" i="1"/>
  <c r="C321" i="1"/>
  <c r="B321" i="1"/>
  <c r="A321" i="1"/>
  <c r="S320" i="1"/>
  <c r="R320" i="1"/>
  <c r="Q320" i="1"/>
  <c r="C320" i="1"/>
  <c r="B320" i="1"/>
  <c r="A320" i="1"/>
  <c r="S319" i="1"/>
  <c r="R319" i="1"/>
  <c r="Q319" i="1"/>
  <c r="C319" i="1"/>
  <c r="B319" i="1"/>
  <c r="A319" i="1"/>
  <c r="S318" i="1"/>
  <c r="R318" i="1"/>
  <c r="Q318" i="1"/>
  <c r="C318" i="1"/>
  <c r="B318" i="1"/>
  <c r="A318" i="1"/>
  <c r="S317" i="1"/>
  <c r="R317" i="1"/>
  <c r="Q317" i="1"/>
  <c r="C317" i="1"/>
  <c r="B317" i="1"/>
  <c r="A317" i="1"/>
  <c r="S316" i="1"/>
  <c r="R316" i="1"/>
  <c r="Q316" i="1"/>
  <c r="C316" i="1"/>
  <c r="B316" i="1"/>
  <c r="A316" i="1"/>
  <c r="S315" i="1"/>
  <c r="R315" i="1"/>
  <c r="Q315" i="1"/>
  <c r="C315" i="1"/>
  <c r="B315" i="1"/>
  <c r="A315" i="1"/>
  <c r="S314" i="1"/>
  <c r="R314" i="1"/>
  <c r="Q314" i="1"/>
  <c r="C314" i="1"/>
  <c r="B314" i="1"/>
  <c r="A314" i="1"/>
  <c r="S313" i="1"/>
  <c r="R313" i="1"/>
  <c r="Q313" i="1"/>
  <c r="C313" i="1"/>
  <c r="B313" i="1"/>
  <c r="A313" i="1"/>
  <c r="S312" i="1"/>
  <c r="R312" i="1"/>
  <c r="Q312" i="1"/>
  <c r="C312" i="1"/>
  <c r="B312" i="1"/>
  <c r="A312" i="1"/>
  <c r="S311" i="1"/>
  <c r="R311" i="1"/>
  <c r="Q311" i="1"/>
  <c r="C311" i="1"/>
  <c r="B311" i="1"/>
  <c r="A311" i="1"/>
  <c r="S310" i="1"/>
  <c r="R310" i="1"/>
  <c r="Q310" i="1"/>
  <c r="C310" i="1"/>
  <c r="B310" i="1"/>
  <c r="A310" i="1"/>
  <c r="S309" i="1"/>
  <c r="R309" i="1"/>
  <c r="Q309" i="1"/>
  <c r="C309" i="1"/>
  <c r="B309" i="1"/>
  <c r="A309" i="1"/>
  <c r="S308" i="1"/>
  <c r="R308" i="1"/>
  <c r="Q308" i="1"/>
  <c r="C308" i="1"/>
  <c r="B308" i="1"/>
  <c r="A308" i="1"/>
  <c r="S307" i="1"/>
  <c r="R307" i="1"/>
  <c r="Q307" i="1"/>
  <c r="C307" i="1"/>
  <c r="B307" i="1"/>
  <c r="A307" i="1"/>
  <c r="S306" i="1"/>
  <c r="R306" i="1"/>
  <c r="Q306" i="1"/>
  <c r="C306" i="1"/>
  <c r="B306" i="1"/>
  <c r="A306" i="1"/>
  <c r="S305" i="1"/>
  <c r="R305" i="1"/>
  <c r="Q305" i="1"/>
  <c r="C305" i="1"/>
  <c r="B305" i="1"/>
  <c r="A305" i="1"/>
  <c r="S304" i="1"/>
  <c r="R304" i="1"/>
  <c r="Q304" i="1"/>
  <c r="C304" i="1"/>
  <c r="B304" i="1"/>
  <c r="A304" i="1"/>
  <c r="S303" i="1"/>
  <c r="R303" i="1"/>
  <c r="Q303" i="1"/>
  <c r="C303" i="1"/>
  <c r="B303" i="1"/>
  <c r="A303" i="1"/>
  <c r="S302" i="1"/>
  <c r="R302" i="1"/>
  <c r="Q302" i="1"/>
  <c r="C302" i="1"/>
  <c r="B302" i="1"/>
  <c r="A302" i="1"/>
  <c r="S301" i="1"/>
  <c r="R301" i="1"/>
  <c r="Q301" i="1"/>
  <c r="C301" i="1"/>
  <c r="B301" i="1"/>
  <c r="A301" i="1"/>
  <c r="S300" i="1"/>
  <c r="R300" i="1"/>
  <c r="Q300" i="1"/>
  <c r="C300" i="1"/>
  <c r="B300" i="1"/>
  <c r="A300" i="1"/>
  <c r="S299" i="1"/>
  <c r="R299" i="1"/>
  <c r="Q299" i="1"/>
  <c r="C299" i="1"/>
  <c r="B299" i="1"/>
  <c r="A299" i="1"/>
  <c r="S298" i="1"/>
  <c r="R298" i="1"/>
  <c r="Q298" i="1"/>
  <c r="C298" i="1"/>
  <c r="B298" i="1"/>
  <c r="A298" i="1"/>
  <c r="S297" i="1"/>
  <c r="R297" i="1"/>
  <c r="Q297" i="1"/>
  <c r="C297" i="1"/>
  <c r="B297" i="1"/>
  <c r="A297" i="1"/>
  <c r="S296" i="1"/>
  <c r="R296" i="1"/>
  <c r="Q296" i="1"/>
  <c r="C296" i="1"/>
  <c r="B296" i="1"/>
  <c r="A296" i="1"/>
  <c r="S295" i="1"/>
  <c r="R295" i="1"/>
  <c r="Q295" i="1"/>
  <c r="C295" i="1"/>
  <c r="B295" i="1"/>
  <c r="A295" i="1"/>
  <c r="S294" i="1"/>
  <c r="R294" i="1"/>
  <c r="Q294" i="1"/>
  <c r="C294" i="1"/>
  <c r="B294" i="1"/>
  <c r="A294" i="1"/>
  <c r="S293" i="1"/>
  <c r="R293" i="1"/>
  <c r="Q293" i="1"/>
  <c r="C293" i="1"/>
  <c r="B293" i="1"/>
  <c r="A293" i="1"/>
  <c r="S292" i="1"/>
  <c r="R292" i="1"/>
  <c r="Q292" i="1"/>
  <c r="C292" i="1"/>
  <c r="B292" i="1"/>
  <c r="A292" i="1"/>
  <c r="S291" i="1"/>
  <c r="R291" i="1"/>
  <c r="Q291" i="1"/>
  <c r="C291" i="1"/>
  <c r="B291" i="1"/>
  <c r="A291" i="1"/>
  <c r="S290" i="1"/>
  <c r="R290" i="1"/>
  <c r="Q290" i="1"/>
  <c r="C290" i="1"/>
  <c r="B290" i="1"/>
  <c r="A290" i="1"/>
  <c r="S289" i="1"/>
  <c r="R289" i="1"/>
  <c r="Q289" i="1"/>
  <c r="C289" i="1"/>
  <c r="B289" i="1"/>
  <c r="A289" i="1"/>
  <c r="S288" i="1"/>
  <c r="R288" i="1"/>
  <c r="Q288" i="1"/>
  <c r="C288" i="1"/>
  <c r="B288" i="1"/>
  <c r="A288" i="1"/>
  <c r="S287" i="1"/>
  <c r="R287" i="1"/>
  <c r="Q287" i="1"/>
  <c r="C287" i="1"/>
  <c r="B287" i="1"/>
  <c r="A287" i="1"/>
  <c r="S286" i="1"/>
  <c r="R286" i="1"/>
  <c r="Q286" i="1"/>
  <c r="C286" i="1"/>
  <c r="B286" i="1"/>
  <c r="A286" i="1"/>
  <c r="S285" i="1"/>
  <c r="R285" i="1"/>
  <c r="Q285" i="1"/>
  <c r="C285" i="1"/>
  <c r="B285" i="1"/>
  <c r="A285" i="1"/>
  <c r="S284" i="1"/>
  <c r="R284" i="1"/>
  <c r="Q284" i="1"/>
  <c r="C284" i="1"/>
  <c r="B284" i="1"/>
  <c r="A284" i="1"/>
  <c r="S283" i="1"/>
  <c r="R283" i="1"/>
  <c r="Q283" i="1"/>
  <c r="C283" i="1"/>
  <c r="B283" i="1"/>
  <c r="A283" i="1"/>
  <c r="S282" i="1"/>
  <c r="R282" i="1"/>
  <c r="Q282" i="1"/>
  <c r="C282" i="1"/>
  <c r="B282" i="1"/>
  <c r="A282" i="1"/>
  <c r="S281" i="1"/>
  <c r="R281" i="1"/>
  <c r="Q281" i="1"/>
  <c r="C281" i="1"/>
  <c r="B281" i="1"/>
  <c r="A281" i="1"/>
  <c r="S280" i="1"/>
  <c r="R280" i="1"/>
  <c r="Q280" i="1"/>
  <c r="C280" i="1"/>
  <c r="B280" i="1"/>
  <c r="A280" i="1"/>
  <c r="S279" i="1"/>
  <c r="R279" i="1"/>
  <c r="Q279" i="1"/>
  <c r="C279" i="1"/>
  <c r="B279" i="1"/>
  <c r="A279" i="1"/>
  <c r="S278" i="1"/>
  <c r="R278" i="1"/>
  <c r="Q278" i="1"/>
  <c r="C278" i="1"/>
  <c r="B278" i="1"/>
  <c r="A278" i="1"/>
  <c r="S277" i="1"/>
  <c r="R277" i="1"/>
  <c r="Q277" i="1"/>
  <c r="C277" i="1"/>
  <c r="B277" i="1"/>
  <c r="A277" i="1"/>
  <c r="S276" i="1"/>
  <c r="R276" i="1"/>
  <c r="Q276" i="1"/>
  <c r="C276" i="1"/>
  <c r="B276" i="1"/>
  <c r="A276" i="1"/>
  <c r="S275" i="1"/>
  <c r="R275" i="1"/>
  <c r="Q275" i="1"/>
  <c r="C275" i="1"/>
  <c r="B275" i="1"/>
  <c r="A275" i="1"/>
  <c r="S274" i="1"/>
  <c r="R274" i="1"/>
  <c r="Q274" i="1"/>
  <c r="C274" i="1"/>
  <c r="B274" i="1"/>
  <c r="A274" i="1"/>
  <c r="S273" i="1"/>
  <c r="R273" i="1"/>
  <c r="Q273" i="1"/>
  <c r="C273" i="1"/>
  <c r="B273" i="1"/>
  <c r="A273" i="1"/>
  <c r="S272" i="1"/>
  <c r="R272" i="1"/>
  <c r="Q272" i="1"/>
  <c r="C272" i="1"/>
  <c r="B272" i="1"/>
  <c r="A272" i="1"/>
  <c r="S271" i="1"/>
  <c r="R271" i="1"/>
  <c r="Q271" i="1"/>
  <c r="C271" i="1"/>
  <c r="B271" i="1"/>
  <c r="A271" i="1"/>
  <c r="S270" i="1"/>
  <c r="R270" i="1"/>
  <c r="Q270" i="1"/>
  <c r="C270" i="1"/>
  <c r="B270" i="1"/>
  <c r="A270" i="1"/>
  <c r="S269" i="1"/>
  <c r="R269" i="1"/>
  <c r="Q269" i="1"/>
  <c r="C269" i="1"/>
  <c r="B269" i="1"/>
  <c r="A269" i="1"/>
  <c r="S268" i="1"/>
  <c r="R268" i="1"/>
  <c r="Q268" i="1"/>
  <c r="C268" i="1"/>
  <c r="B268" i="1"/>
  <c r="A268" i="1"/>
  <c r="S267" i="1"/>
  <c r="R267" i="1"/>
  <c r="Q267" i="1"/>
  <c r="C267" i="1"/>
  <c r="B267" i="1"/>
  <c r="A267" i="1"/>
  <c r="S266" i="1"/>
  <c r="R266" i="1"/>
  <c r="Q266" i="1"/>
  <c r="C266" i="1"/>
  <c r="B266" i="1"/>
  <c r="A266" i="1"/>
  <c r="S265" i="1"/>
  <c r="R265" i="1"/>
  <c r="Q265" i="1"/>
  <c r="C265" i="1"/>
  <c r="B265" i="1"/>
  <c r="A265" i="1"/>
  <c r="S264" i="1"/>
  <c r="R264" i="1"/>
  <c r="Q264" i="1"/>
  <c r="C264" i="1"/>
  <c r="B264" i="1"/>
  <c r="A264" i="1"/>
  <c r="S263" i="1"/>
  <c r="R263" i="1"/>
  <c r="Q263" i="1"/>
  <c r="C263" i="1"/>
  <c r="B263" i="1"/>
  <c r="A263" i="1"/>
  <c r="S262" i="1"/>
  <c r="R262" i="1"/>
  <c r="Q262" i="1"/>
  <c r="C262" i="1"/>
  <c r="B262" i="1"/>
  <c r="A262" i="1"/>
  <c r="S261" i="1"/>
  <c r="R261" i="1"/>
  <c r="Q261" i="1"/>
  <c r="C261" i="1"/>
  <c r="B261" i="1"/>
  <c r="A261" i="1"/>
  <c r="S260" i="1"/>
  <c r="R260" i="1"/>
  <c r="Q260" i="1"/>
  <c r="C260" i="1"/>
  <c r="B260" i="1"/>
  <c r="A260" i="1"/>
  <c r="S259" i="1"/>
  <c r="R259" i="1"/>
  <c r="Q259" i="1"/>
  <c r="C259" i="1"/>
  <c r="B259" i="1"/>
  <c r="A259" i="1"/>
  <c r="S258" i="1"/>
  <c r="R258" i="1"/>
  <c r="Q258" i="1"/>
  <c r="C258" i="1"/>
  <c r="B258" i="1"/>
  <c r="A258" i="1"/>
  <c r="S257" i="1"/>
  <c r="R257" i="1"/>
  <c r="Q257" i="1"/>
  <c r="C257" i="1"/>
  <c r="B257" i="1"/>
  <c r="A257" i="1"/>
  <c r="S256" i="1"/>
  <c r="R256" i="1"/>
  <c r="Q256" i="1"/>
  <c r="C256" i="1"/>
  <c r="B256" i="1"/>
  <c r="A256" i="1"/>
  <c r="S255" i="1"/>
  <c r="R255" i="1"/>
  <c r="Q255" i="1"/>
  <c r="C255" i="1"/>
  <c r="B255" i="1"/>
  <c r="A255" i="1"/>
  <c r="S254" i="1"/>
  <c r="R254" i="1"/>
  <c r="Q254" i="1"/>
  <c r="C254" i="1"/>
  <c r="B254" i="1"/>
  <c r="A254" i="1"/>
  <c r="S253" i="1"/>
  <c r="R253" i="1"/>
  <c r="Q253" i="1"/>
  <c r="C253" i="1"/>
  <c r="B253" i="1"/>
  <c r="A253" i="1"/>
  <c r="S252" i="1"/>
  <c r="R252" i="1"/>
  <c r="Q252" i="1"/>
  <c r="C252" i="1"/>
  <c r="B252" i="1"/>
  <c r="A252" i="1"/>
  <c r="S251" i="1"/>
  <c r="R251" i="1"/>
  <c r="Q251" i="1"/>
  <c r="C251" i="1"/>
  <c r="B251" i="1"/>
  <c r="A251" i="1"/>
  <c r="S250" i="1"/>
  <c r="R250" i="1"/>
  <c r="Q250" i="1"/>
  <c r="C250" i="1"/>
  <c r="B250" i="1"/>
  <c r="A250" i="1"/>
  <c r="S249" i="1"/>
  <c r="R249" i="1"/>
  <c r="Q249" i="1"/>
  <c r="C249" i="1"/>
  <c r="B249" i="1"/>
  <c r="A249" i="1"/>
  <c r="S248" i="1"/>
  <c r="R248" i="1"/>
  <c r="Q248" i="1"/>
  <c r="C248" i="1"/>
  <c r="B248" i="1"/>
  <c r="A248" i="1"/>
  <c r="S247" i="1"/>
  <c r="R247" i="1"/>
  <c r="Q247" i="1"/>
  <c r="C247" i="1"/>
  <c r="B247" i="1"/>
  <c r="A247" i="1"/>
  <c r="S246" i="1"/>
  <c r="R246" i="1"/>
  <c r="Q246" i="1"/>
  <c r="C246" i="1"/>
  <c r="B246" i="1"/>
  <c r="A246" i="1"/>
  <c r="S245" i="1"/>
  <c r="R245" i="1"/>
  <c r="Q245" i="1"/>
  <c r="C245" i="1"/>
  <c r="B245" i="1"/>
  <c r="A245" i="1"/>
  <c r="S244" i="1"/>
  <c r="R244" i="1"/>
  <c r="Q244" i="1"/>
  <c r="C244" i="1"/>
  <c r="B244" i="1"/>
  <c r="A244" i="1"/>
  <c r="S243" i="1"/>
  <c r="R243" i="1"/>
  <c r="Q243" i="1"/>
  <c r="C243" i="1"/>
  <c r="B243" i="1"/>
  <c r="A243" i="1"/>
  <c r="S242" i="1"/>
  <c r="R242" i="1"/>
  <c r="Q242" i="1"/>
  <c r="C242" i="1"/>
  <c r="B242" i="1"/>
  <c r="A242" i="1"/>
  <c r="S241" i="1"/>
  <c r="R241" i="1"/>
  <c r="Q241" i="1"/>
  <c r="C241" i="1"/>
  <c r="B241" i="1"/>
  <c r="A241" i="1"/>
  <c r="S240" i="1"/>
  <c r="R240" i="1"/>
  <c r="Q240" i="1"/>
  <c r="C240" i="1"/>
  <c r="B240" i="1"/>
  <c r="A240" i="1"/>
  <c r="S239" i="1"/>
  <c r="R239" i="1"/>
  <c r="Q239" i="1"/>
  <c r="C239" i="1"/>
  <c r="B239" i="1"/>
  <c r="A239" i="1"/>
  <c r="S238" i="1"/>
  <c r="R238" i="1"/>
  <c r="Q238" i="1"/>
  <c r="C238" i="1"/>
  <c r="B238" i="1"/>
  <c r="A238" i="1"/>
  <c r="S237" i="1"/>
  <c r="R237" i="1"/>
  <c r="Q237" i="1"/>
  <c r="C237" i="1"/>
  <c r="B237" i="1"/>
  <c r="A237" i="1"/>
  <c r="S236" i="1"/>
  <c r="R236" i="1"/>
  <c r="Q236" i="1"/>
  <c r="C236" i="1"/>
  <c r="B236" i="1"/>
  <c r="A236" i="1"/>
  <c r="S235" i="1"/>
  <c r="R235" i="1"/>
  <c r="Q235" i="1"/>
  <c r="C235" i="1"/>
  <c r="B235" i="1"/>
  <c r="A235" i="1"/>
  <c r="S234" i="1"/>
  <c r="R234" i="1"/>
  <c r="Q234" i="1"/>
  <c r="C234" i="1"/>
  <c r="B234" i="1"/>
  <c r="A234" i="1"/>
  <c r="S233" i="1"/>
  <c r="R233" i="1"/>
  <c r="Q233" i="1"/>
  <c r="C233" i="1"/>
  <c r="B233" i="1"/>
  <c r="A233" i="1"/>
  <c r="S232" i="1"/>
  <c r="R232" i="1"/>
  <c r="Q232" i="1"/>
  <c r="C232" i="1"/>
  <c r="B232" i="1"/>
  <c r="A232" i="1"/>
  <c r="S231" i="1"/>
  <c r="R231" i="1"/>
  <c r="Q231" i="1"/>
  <c r="C231" i="1"/>
  <c r="B231" i="1"/>
  <c r="A231" i="1"/>
  <c r="S230" i="1"/>
  <c r="R230" i="1"/>
  <c r="Q230" i="1"/>
  <c r="C230" i="1"/>
  <c r="B230" i="1"/>
  <c r="A230" i="1"/>
  <c r="S229" i="1"/>
  <c r="R229" i="1"/>
  <c r="Q229" i="1"/>
  <c r="C229" i="1"/>
  <c r="B229" i="1"/>
  <c r="A229" i="1"/>
  <c r="S228" i="1"/>
  <c r="R228" i="1"/>
  <c r="Q228" i="1"/>
  <c r="C228" i="1"/>
  <c r="B228" i="1"/>
  <c r="A228" i="1"/>
  <c r="S227" i="1"/>
  <c r="R227" i="1"/>
  <c r="Q227" i="1"/>
  <c r="C227" i="1"/>
  <c r="B227" i="1"/>
  <c r="A227" i="1"/>
  <c r="S226" i="1"/>
  <c r="R226" i="1"/>
  <c r="Q226" i="1"/>
  <c r="C226" i="1"/>
  <c r="B226" i="1"/>
  <c r="A226" i="1"/>
  <c r="S225" i="1"/>
  <c r="R225" i="1"/>
  <c r="Q225" i="1"/>
  <c r="C225" i="1"/>
  <c r="B225" i="1"/>
  <c r="A225" i="1"/>
  <c r="S224" i="1"/>
  <c r="R224" i="1"/>
  <c r="Q224" i="1"/>
  <c r="C224" i="1"/>
  <c r="B224" i="1"/>
  <c r="A224" i="1"/>
  <c r="S223" i="1"/>
  <c r="R223" i="1"/>
  <c r="Q223" i="1"/>
  <c r="C223" i="1"/>
  <c r="B223" i="1"/>
  <c r="A223" i="1"/>
  <c r="S222" i="1"/>
  <c r="R222" i="1"/>
  <c r="Q222" i="1"/>
  <c r="C222" i="1"/>
  <c r="B222" i="1"/>
  <c r="A222" i="1"/>
  <c r="S221" i="1"/>
  <c r="R221" i="1"/>
  <c r="Q221" i="1"/>
  <c r="C221" i="1"/>
  <c r="B221" i="1"/>
  <c r="A221" i="1"/>
  <c r="S220" i="1"/>
  <c r="R220" i="1"/>
  <c r="Q220" i="1"/>
  <c r="C220" i="1"/>
  <c r="B220" i="1"/>
  <c r="A220" i="1"/>
  <c r="S219" i="1"/>
  <c r="R219" i="1"/>
  <c r="Q219" i="1"/>
  <c r="C219" i="1"/>
  <c r="B219" i="1"/>
  <c r="A219" i="1"/>
  <c r="S218" i="1"/>
  <c r="R218" i="1"/>
  <c r="Q218" i="1"/>
  <c r="C218" i="1"/>
  <c r="B218" i="1"/>
  <c r="A218" i="1"/>
  <c r="S217" i="1"/>
  <c r="R217" i="1"/>
  <c r="Q217" i="1"/>
  <c r="C217" i="1"/>
  <c r="B217" i="1"/>
  <c r="A217" i="1"/>
  <c r="S216" i="1"/>
  <c r="R216" i="1"/>
  <c r="Q216" i="1"/>
  <c r="C216" i="1"/>
  <c r="B216" i="1"/>
  <c r="A216" i="1"/>
  <c r="S215" i="1"/>
  <c r="R215" i="1"/>
  <c r="Q215" i="1"/>
  <c r="C215" i="1"/>
  <c r="B215" i="1"/>
  <c r="A215" i="1"/>
  <c r="S214" i="1"/>
  <c r="R214" i="1"/>
  <c r="Q214" i="1"/>
  <c r="C214" i="1"/>
  <c r="B214" i="1"/>
  <c r="A214" i="1"/>
  <c r="S213" i="1"/>
  <c r="R213" i="1"/>
  <c r="Q213" i="1"/>
  <c r="C213" i="1"/>
  <c r="B213" i="1"/>
  <c r="A213" i="1"/>
  <c r="S212" i="1"/>
  <c r="R212" i="1"/>
  <c r="Q212" i="1"/>
  <c r="C212" i="1"/>
  <c r="B212" i="1"/>
  <c r="A212" i="1"/>
  <c r="S211" i="1"/>
  <c r="R211" i="1"/>
  <c r="Q211" i="1"/>
  <c r="C211" i="1"/>
  <c r="B211" i="1"/>
  <c r="A211" i="1"/>
  <c r="S210" i="1"/>
  <c r="R210" i="1"/>
  <c r="Q210" i="1"/>
  <c r="C210" i="1"/>
  <c r="B210" i="1"/>
  <c r="A210" i="1"/>
  <c r="S209" i="1"/>
  <c r="R209" i="1"/>
  <c r="Q209" i="1"/>
  <c r="C209" i="1"/>
  <c r="B209" i="1"/>
  <c r="A209" i="1"/>
  <c r="S208" i="1"/>
  <c r="R208" i="1"/>
  <c r="Q208" i="1"/>
  <c r="C208" i="1"/>
  <c r="B208" i="1"/>
  <c r="A208" i="1"/>
  <c r="S207" i="1"/>
  <c r="R207" i="1"/>
  <c r="Q207" i="1"/>
  <c r="C207" i="1"/>
  <c r="B207" i="1"/>
  <c r="A207" i="1"/>
  <c r="S206" i="1"/>
  <c r="R206" i="1"/>
  <c r="Q206" i="1"/>
  <c r="C206" i="1"/>
  <c r="B206" i="1"/>
  <c r="A206" i="1"/>
  <c r="S205" i="1"/>
  <c r="R205" i="1"/>
  <c r="Q205" i="1"/>
  <c r="C205" i="1"/>
  <c r="B205" i="1"/>
  <c r="A205" i="1"/>
  <c r="S204" i="1"/>
  <c r="R204" i="1"/>
  <c r="Q204" i="1"/>
  <c r="C204" i="1"/>
  <c r="B204" i="1"/>
  <c r="A204" i="1"/>
  <c r="S203" i="1"/>
  <c r="R203" i="1"/>
  <c r="Q203" i="1"/>
  <c r="C203" i="1"/>
  <c r="B203" i="1"/>
  <c r="A203" i="1"/>
  <c r="S202" i="1"/>
  <c r="R202" i="1"/>
  <c r="Q202" i="1"/>
  <c r="C202" i="1"/>
  <c r="B202" i="1"/>
  <c r="A202" i="1"/>
  <c r="S201" i="1"/>
  <c r="R201" i="1"/>
  <c r="Q201" i="1"/>
  <c r="C201" i="1"/>
  <c r="B201" i="1"/>
  <c r="A201" i="1"/>
  <c r="S200" i="1"/>
  <c r="R200" i="1"/>
  <c r="Q200" i="1"/>
  <c r="C200" i="1"/>
  <c r="B200" i="1"/>
  <c r="A200" i="1"/>
  <c r="S199" i="1"/>
  <c r="R199" i="1"/>
  <c r="Q199" i="1"/>
  <c r="C199" i="1"/>
  <c r="B199" i="1"/>
  <c r="A199" i="1"/>
  <c r="S198" i="1"/>
  <c r="R198" i="1"/>
  <c r="Q198" i="1"/>
  <c r="C198" i="1"/>
  <c r="B198" i="1"/>
  <c r="A198" i="1"/>
  <c r="S197" i="1"/>
  <c r="R197" i="1"/>
  <c r="Q197" i="1"/>
  <c r="C197" i="1"/>
  <c r="B197" i="1"/>
  <c r="A197" i="1"/>
  <c r="S196" i="1"/>
  <c r="R196" i="1"/>
  <c r="Q196" i="1"/>
  <c r="C196" i="1"/>
  <c r="B196" i="1"/>
  <c r="A196" i="1"/>
  <c r="S195" i="1"/>
  <c r="R195" i="1"/>
  <c r="Q195" i="1"/>
  <c r="C195" i="1"/>
  <c r="B195" i="1"/>
  <c r="A195" i="1"/>
  <c r="S194" i="1"/>
  <c r="R194" i="1"/>
  <c r="Q194" i="1"/>
  <c r="C194" i="1"/>
  <c r="B194" i="1"/>
  <c r="A194" i="1"/>
  <c r="S193" i="1"/>
  <c r="R193" i="1"/>
  <c r="Q193" i="1"/>
  <c r="C193" i="1"/>
  <c r="B193" i="1"/>
  <c r="A193" i="1"/>
  <c r="S192" i="1"/>
  <c r="R192" i="1"/>
  <c r="Q192" i="1"/>
  <c r="C192" i="1"/>
  <c r="B192" i="1"/>
  <c r="A192" i="1"/>
  <c r="S191" i="1"/>
  <c r="R191" i="1"/>
  <c r="Q191" i="1"/>
  <c r="C191" i="1"/>
  <c r="B191" i="1"/>
  <c r="A191" i="1"/>
  <c r="S190" i="1"/>
  <c r="R190" i="1"/>
  <c r="Q190" i="1"/>
  <c r="C190" i="1"/>
  <c r="B190" i="1"/>
  <c r="A190" i="1"/>
  <c r="S189" i="1"/>
  <c r="R189" i="1"/>
  <c r="Q189" i="1"/>
  <c r="C189" i="1"/>
  <c r="B189" i="1"/>
  <c r="A189" i="1"/>
  <c r="S188" i="1"/>
  <c r="R188" i="1"/>
  <c r="Q188" i="1"/>
  <c r="C188" i="1"/>
  <c r="B188" i="1"/>
  <c r="A188" i="1"/>
  <c r="S187" i="1"/>
  <c r="R187" i="1"/>
  <c r="Q187" i="1"/>
  <c r="C187" i="1"/>
  <c r="B187" i="1"/>
  <c r="A187" i="1"/>
  <c r="S186" i="1"/>
  <c r="R186" i="1"/>
  <c r="Q186" i="1"/>
  <c r="C186" i="1"/>
  <c r="B186" i="1"/>
  <c r="A186" i="1"/>
  <c r="S185" i="1"/>
  <c r="R185" i="1"/>
  <c r="Q185" i="1"/>
  <c r="C185" i="1"/>
  <c r="B185" i="1"/>
  <c r="A185" i="1"/>
  <c r="S184" i="1"/>
  <c r="R184" i="1"/>
  <c r="Q184" i="1"/>
  <c r="C184" i="1"/>
  <c r="B184" i="1"/>
  <c r="A184" i="1"/>
  <c r="S183" i="1"/>
  <c r="R183" i="1"/>
  <c r="Q183" i="1"/>
  <c r="C183" i="1"/>
  <c r="B183" i="1"/>
  <c r="A183" i="1"/>
  <c r="S182" i="1"/>
  <c r="R182" i="1"/>
  <c r="Q182" i="1"/>
  <c r="C182" i="1"/>
  <c r="B182" i="1"/>
  <c r="A182" i="1"/>
  <c r="S181" i="1"/>
  <c r="R181" i="1"/>
  <c r="Q181" i="1"/>
  <c r="C181" i="1"/>
  <c r="B181" i="1"/>
  <c r="A181" i="1"/>
  <c r="S180" i="1"/>
  <c r="R180" i="1"/>
  <c r="Q180" i="1"/>
  <c r="C180" i="1"/>
  <c r="B180" i="1"/>
  <c r="A180" i="1"/>
  <c r="S179" i="1"/>
  <c r="R179" i="1"/>
  <c r="Q179" i="1"/>
  <c r="C179" i="1"/>
  <c r="B179" i="1"/>
  <c r="A179" i="1"/>
  <c r="S178" i="1"/>
  <c r="R178" i="1"/>
  <c r="Q178" i="1"/>
  <c r="C178" i="1"/>
  <c r="B178" i="1"/>
  <c r="A178" i="1"/>
  <c r="S177" i="1"/>
  <c r="R177" i="1"/>
  <c r="Q177" i="1"/>
  <c r="C177" i="1"/>
  <c r="B177" i="1"/>
  <c r="A177" i="1"/>
  <c r="S176" i="1"/>
  <c r="R176" i="1"/>
  <c r="Q176" i="1"/>
  <c r="C176" i="1"/>
  <c r="B176" i="1"/>
  <c r="A176" i="1"/>
  <c r="S175" i="1"/>
  <c r="R175" i="1"/>
  <c r="Q175" i="1"/>
  <c r="C175" i="1"/>
  <c r="B175" i="1"/>
  <c r="A175" i="1"/>
  <c r="S174" i="1"/>
  <c r="R174" i="1"/>
  <c r="Q174" i="1"/>
  <c r="C174" i="1"/>
  <c r="B174" i="1"/>
  <c r="A174" i="1"/>
  <c r="S173" i="1"/>
  <c r="R173" i="1"/>
  <c r="Q173" i="1"/>
  <c r="C173" i="1"/>
  <c r="B173" i="1"/>
  <c r="A173" i="1"/>
  <c r="S172" i="1"/>
  <c r="R172" i="1"/>
  <c r="Q172" i="1"/>
  <c r="C172" i="1"/>
  <c r="B172" i="1"/>
  <c r="A172" i="1"/>
  <c r="S171" i="1"/>
  <c r="R171" i="1"/>
  <c r="Q171" i="1"/>
  <c r="C171" i="1"/>
  <c r="B171" i="1"/>
  <c r="A171" i="1"/>
  <c r="S170" i="1"/>
  <c r="R170" i="1"/>
  <c r="Q170" i="1"/>
  <c r="C170" i="1"/>
  <c r="B170" i="1"/>
  <c r="A170" i="1"/>
  <c r="S169" i="1"/>
  <c r="R169" i="1"/>
  <c r="Q169" i="1"/>
  <c r="C169" i="1"/>
  <c r="B169" i="1"/>
  <c r="A169" i="1"/>
  <c r="S168" i="1"/>
  <c r="R168" i="1"/>
  <c r="Q168" i="1"/>
  <c r="C168" i="1"/>
  <c r="B168" i="1"/>
  <c r="A168" i="1"/>
  <c r="S167" i="1"/>
  <c r="R167" i="1"/>
  <c r="Q167" i="1"/>
  <c r="C167" i="1"/>
  <c r="B167" i="1"/>
  <c r="A167" i="1"/>
  <c r="S166" i="1"/>
  <c r="R166" i="1"/>
  <c r="Q166" i="1"/>
  <c r="C166" i="1"/>
  <c r="B166" i="1"/>
  <c r="A166" i="1"/>
  <c r="S165" i="1"/>
  <c r="R165" i="1"/>
  <c r="Q165" i="1"/>
  <c r="C165" i="1"/>
  <c r="B165" i="1"/>
  <c r="A165" i="1"/>
  <c r="S164" i="1"/>
  <c r="R164" i="1"/>
  <c r="Q164" i="1"/>
  <c r="C164" i="1"/>
  <c r="B164" i="1"/>
  <c r="A164" i="1"/>
  <c r="S163" i="1"/>
  <c r="R163" i="1"/>
  <c r="Q163" i="1"/>
  <c r="C163" i="1"/>
  <c r="B163" i="1"/>
  <c r="A163" i="1"/>
  <c r="S162" i="1"/>
  <c r="R162" i="1"/>
  <c r="Q162" i="1"/>
  <c r="C162" i="1"/>
  <c r="B162" i="1"/>
  <c r="A162" i="1"/>
  <c r="S161" i="1"/>
  <c r="R161" i="1"/>
  <c r="Q161" i="1"/>
  <c r="C161" i="1"/>
  <c r="B161" i="1"/>
  <c r="A161" i="1"/>
  <c r="S160" i="1"/>
  <c r="R160" i="1"/>
  <c r="Q160" i="1"/>
  <c r="C160" i="1"/>
  <c r="B160" i="1"/>
  <c r="A160" i="1"/>
  <c r="S159" i="1"/>
  <c r="R159" i="1"/>
  <c r="Q159" i="1"/>
  <c r="C159" i="1"/>
  <c r="B159" i="1"/>
  <c r="A159" i="1"/>
  <c r="S158" i="1"/>
  <c r="R158" i="1"/>
  <c r="Q158" i="1"/>
  <c r="C158" i="1"/>
  <c r="B158" i="1"/>
  <c r="A158" i="1"/>
  <c r="S157" i="1"/>
  <c r="R157" i="1"/>
  <c r="Q157" i="1"/>
  <c r="C157" i="1"/>
  <c r="B157" i="1"/>
  <c r="A157" i="1"/>
  <c r="S156" i="1"/>
  <c r="R156" i="1"/>
  <c r="Q156" i="1"/>
  <c r="C156" i="1"/>
  <c r="B156" i="1"/>
  <c r="A156" i="1"/>
  <c r="S155" i="1"/>
  <c r="R155" i="1"/>
  <c r="Q155" i="1"/>
  <c r="C155" i="1"/>
  <c r="B155" i="1"/>
  <c r="A155" i="1"/>
  <c r="S154" i="1"/>
  <c r="R154" i="1"/>
  <c r="Q154" i="1"/>
  <c r="C154" i="1"/>
  <c r="B154" i="1"/>
  <c r="A154" i="1"/>
  <c r="S153" i="1"/>
  <c r="R153" i="1"/>
  <c r="Q153" i="1"/>
  <c r="C153" i="1"/>
  <c r="B153" i="1"/>
  <c r="A153" i="1"/>
  <c r="S152" i="1"/>
  <c r="R152" i="1"/>
  <c r="Q152" i="1"/>
  <c r="C152" i="1"/>
  <c r="B152" i="1"/>
  <c r="A152" i="1"/>
  <c r="S151" i="1"/>
  <c r="R151" i="1"/>
  <c r="Q151" i="1"/>
  <c r="C151" i="1"/>
  <c r="B151" i="1"/>
  <c r="A151" i="1"/>
  <c r="S150" i="1"/>
  <c r="R150" i="1"/>
  <c r="Q150" i="1"/>
  <c r="C150" i="1"/>
  <c r="B150" i="1"/>
  <c r="A150" i="1"/>
  <c r="S149" i="1"/>
  <c r="R149" i="1"/>
  <c r="Q149" i="1"/>
  <c r="C149" i="1"/>
  <c r="B149" i="1"/>
  <c r="A149" i="1"/>
  <c r="S148" i="1"/>
  <c r="R148" i="1"/>
  <c r="Q148" i="1"/>
  <c r="C148" i="1"/>
  <c r="B148" i="1"/>
  <c r="A148" i="1"/>
  <c r="S147" i="1"/>
  <c r="R147" i="1"/>
  <c r="Q147" i="1"/>
  <c r="C147" i="1"/>
  <c r="B147" i="1"/>
  <c r="A147" i="1"/>
  <c r="S146" i="1"/>
  <c r="R146" i="1"/>
  <c r="Q146" i="1"/>
  <c r="C146" i="1"/>
  <c r="B146" i="1"/>
  <c r="A146" i="1"/>
  <c r="S145" i="1"/>
  <c r="R145" i="1"/>
  <c r="Q145" i="1"/>
  <c r="C145" i="1"/>
  <c r="B145" i="1"/>
  <c r="A145" i="1"/>
  <c r="S144" i="1"/>
  <c r="R144" i="1"/>
  <c r="Q144" i="1"/>
  <c r="C144" i="1"/>
  <c r="B144" i="1"/>
  <c r="A144" i="1"/>
  <c r="S143" i="1"/>
  <c r="R143" i="1"/>
  <c r="Q143" i="1"/>
  <c r="C143" i="1"/>
  <c r="B143" i="1"/>
  <c r="A143" i="1"/>
  <c r="S142" i="1"/>
  <c r="R142" i="1"/>
  <c r="Q142" i="1"/>
  <c r="C142" i="1"/>
  <c r="B142" i="1"/>
  <c r="A142" i="1"/>
  <c r="S141" i="1"/>
  <c r="R141" i="1"/>
  <c r="Q141" i="1"/>
  <c r="C141" i="1"/>
  <c r="B141" i="1"/>
  <c r="A141" i="1"/>
  <c r="S140" i="1"/>
  <c r="R140" i="1"/>
  <c r="Q140" i="1"/>
  <c r="C140" i="1"/>
  <c r="B140" i="1"/>
  <c r="A140" i="1"/>
  <c r="S139" i="1"/>
  <c r="R139" i="1"/>
  <c r="Q139" i="1"/>
  <c r="K139" i="1"/>
  <c r="C139" i="1"/>
  <c r="B139" i="1"/>
  <c r="A139" i="1"/>
  <c r="S138" i="1"/>
  <c r="R138" i="1"/>
  <c r="Q138" i="1"/>
  <c r="K138" i="1"/>
  <c r="C138" i="1"/>
  <c r="B138" i="1"/>
  <c r="A138" i="1"/>
  <c r="S137" i="1"/>
  <c r="R137" i="1"/>
  <c r="Q137" i="1"/>
  <c r="K137" i="1"/>
  <c r="C137" i="1"/>
  <c r="B137" i="1"/>
  <c r="A137" i="1"/>
  <c r="S136" i="1"/>
  <c r="R136" i="1"/>
  <c r="Q136" i="1"/>
  <c r="K136" i="1"/>
  <c r="C136" i="1"/>
  <c r="B136" i="1"/>
  <c r="A136" i="1"/>
  <c r="S135" i="1"/>
  <c r="R135" i="1"/>
  <c r="Q135" i="1"/>
  <c r="K135" i="1"/>
  <c r="C135" i="1"/>
  <c r="B135" i="1"/>
  <c r="A135" i="1"/>
  <c r="S134" i="1"/>
  <c r="R134" i="1"/>
  <c r="Q134" i="1"/>
  <c r="K134" i="1"/>
  <c r="C134" i="1"/>
  <c r="B134" i="1"/>
  <c r="A134" i="1"/>
  <c r="S133" i="1"/>
  <c r="R133" i="1"/>
  <c r="Q133" i="1"/>
  <c r="K133" i="1"/>
  <c r="C133" i="1"/>
  <c r="B133" i="1"/>
  <c r="A133" i="1"/>
  <c r="S132" i="1"/>
  <c r="R132" i="1"/>
  <c r="Q132" i="1"/>
  <c r="K132" i="1"/>
  <c r="C132" i="1"/>
  <c r="B132" i="1"/>
  <c r="A132" i="1"/>
  <c r="S131" i="1"/>
  <c r="R131" i="1"/>
  <c r="Q131" i="1"/>
  <c r="K131" i="1"/>
  <c r="C131" i="1"/>
  <c r="B131" i="1"/>
  <c r="A131" i="1"/>
  <c r="S130" i="1"/>
  <c r="R130" i="1"/>
  <c r="Q130" i="1"/>
  <c r="K130" i="1"/>
  <c r="C130" i="1"/>
  <c r="B130" i="1"/>
  <c r="A130" i="1"/>
  <c r="S129" i="1"/>
  <c r="R129" i="1"/>
  <c r="Q129" i="1"/>
  <c r="K129" i="1"/>
  <c r="C129" i="1"/>
  <c r="B129" i="1"/>
  <c r="A129" i="1"/>
  <c r="S128" i="1"/>
  <c r="R128" i="1"/>
  <c r="Q128" i="1"/>
  <c r="K128" i="1"/>
  <c r="C128" i="1"/>
  <c r="B128" i="1"/>
  <c r="A128" i="1"/>
  <c r="S127" i="1"/>
  <c r="R127" i="1"/>
  <c r="Q127" i="1"/>
  <c r="K127" i="1"/>
  <c r="C127" i="1"/>
  <c r="B127" i="1"/>
  <c r="A127" i="1"/>
  <c r="S126" i="1"/>
  <c r="R126" i="1"/>
  <c r="Q126" i="1"/>
  <c r="K126" i="1"/>
  <c r="C126" i="1"/>
  <c r="B126" i="1"/>
  <c r="A126" i="1"/>
  <c r="S125" i="1"/>
  <c r="R125" i="1"/>
  <c r="Q125" i="1"/>
  <c r="K125" i="1"/>
  <c r="C125" i="1"/>
  <c r="B125" i="1"/>
  <c r="A125" i="1"/>
  <c r="S124" i="1"/>
  <c r="R124" i="1"/>
  <c r="Q124" i="1"/>
  <c r="K124" i="1"/>
  <c r="C124" i="1"/>
  <c r="B124" i="1"/>
  <c r="A124" i="1"/>
  <c r="S123" i="1"/>
  <c r="R123" i="1"/>
  <c r="Q123" i="1"/>
  <c r="K123" i="1"/>
  <c r="C123" i="1"/>
  <c r="B123" i="1"/>
  <c r="A123" i="1"/>
  <c r="S122" i="1"/>
  <c r="R122" i="1"/>
  <c r="Q122" i="1"/>
  <c r="K122" i="1"/>
  <c r="C122" i="1"/>
  <c r="B122" i="1"/>
  <c r="A122" i="1"/>
  <c r="S121" i="1"/>
  <c r="R121" i="1"/>
  <c r="Q121" i="1"/>
  <c r="K121" i="1"/>
  <c r="C121" i="1"/>
  <c r="B121" i="1"/>
  <c r="A121" i="1"/>
  <c r="S120" i="1"/>
  <c r="R120" i="1"/>
  <c r="Q120" i="1"/>
  <c r="K120" i="1"/>
  <c r="C120" i="1"/>
  <c r="B120" i="1"/>
  <c r="A120" i="1"/>
  <c r="S119" i="1"/>
  <c r="R119" i="1"/>
  <c r="Q119" i="1"/>
  <c r="K119" i="1"/>
  <c r="C119" i="1"/>
  <c r="B119" i="1"/>
  <c r="A119" i="1"/>
  <c r="S118" i="1"/>
  <c r="R118" i="1"/>
  <c r="Q118" i="1"/>
  <c r="K118" i="1"/>
  <c r="C118" i="1"/>
  <c r="B118" i="1"/>
  <c r="A118" i="1"/>
  <c r="S117" i="1"/>
  <c r="R117" i="1"/>
  <c r="Q117" i="1"/>
  <c r="K117" i="1"/>
  <c r="C117" i="1"/>
  <c r="B117" i="1"/>
  <c r="A117" i="1"/>
  <c r="AO116" i="1"/>
  <c r="S116" i="1"/>
  <c r="R116" i="1"/>
  <c r="Q116" i="1"/>
  <c r="K116" i="1"/>
  <c r="C116" i="1"/>
  <c r="B116" i="1"/>
  <c r="A116" i="1"/>
  <c r="AO115" i="1"/>
  <c r="S115" i="1"/>
  <c r="R115" i="1"/>
  <c r="Q115" i="1"/>
  <c r="K115" i="1"/>
  <c r="C115" i="1"/>
  <c r="B115" i="1"/>
  <c r="A115" i="1"/>
  <c r="AO114" i="1"/>
  <c r="S114" i="1"/>
  <c r="R114" i="1"/>
  <c r="Q114" i="1"/>
  <c r="K114" i="1"/>
  <c r="C114" i="1"/>
  <c r="B114" i="1"/>
  <c r="A114" i="1"/>
  <c r="AO113" i="1"/>
  <c r="S113" i="1"/>
  <c r="R113" i="1"/>
  <c r="Q113" i="1"/>
  <c r="K113" i="1"/>
  <c r="C113" i="1"/>
  <c r="B113" i="1"/>
  <c r="A113" i="1"/>
  <c r="AO112" i="1"/>
  <c r="S112" i="1"/>
  <c r="R112" i="1"/>
  <c r="Q112" i="1"/>
  <c r="K112" i="1"/>
  <c r="C112" i="1"/>
  <c r="B112" i="1"/>
  <c r="A112" i="1"/>
  <c r="AO111" i="1"/>
  <c r="S111" i="1"/>
  <c r="R111" i="1"/>
  <c r="Q111" i="1"/>
  <c r="K111" i="1"/>
  <c r="C111" i="1"/>
  <c r="B111" i="1"/>
  <c r="A111" i="1"/>
  <c r="AO110" i="1"/>
  <c r="S110" i="1"/>
  <c r="R110" i="1"/>
  <c r="Q110" i="1"/>
  <c r="K110" i="1"/>
  <c r="C110" i="1"/>
  <c r="B110" i="1"/>
  <c r="A110" i="1"/>
  <c r="AO109" i="1"/>
  <c r="S109" i="1"/>
  <c r="R109" i="1"/>
  <c r="Q109" i="1"/>
  <c r="K109" i="1"/>
  <c r="C109" i="1"/>
  <c r="B109" i="1"/>
  <c r="A109" i="1"/>
  <c r="AO108" i="1"/>
  <c r="S108" i="1"/>
  <c r="R108" i="1"/>
  <c r="Q108" i="1"/>
  <c r="K108" i="1"/>
  <c r="C108" i="1"/>
  <c r="B108" i="1"/>
  <c r="A108" i="1"/>
  <c r="AO107" i="1"/>
  <c r="S107" i="1"/>
  <c r="R107" i="1"/>
  <c r="Q107" i="1"/>
  <c r="K107" i="1"/>
  <c r="C107" i="1"/>
  <c r="B107" i="1"/>
  <c r="A107" i="1"/>
  <c r="AO106" i="1"/>
  <c r="S106" i="1"/>
  <c r="R106" i="1"/>
  <c r="Q106" i="1"/>
  <c r="K106" i="1"/>
  <c r="C106" i="1"/>
  <c r="B106" i="1"/>
  <c r="A106" i="1"/>
  <c r="AO105" i="1"/>
  <c r="S105" i="1"/>
  <c r="R105" i="1"/>
  <c r="Q105" i="1"/>
  <c r="K105" i="1"/>
  <c r="C105" i="1"/>
  <c r="B105" i="1"/>
  <c r="A105" i="1"/>
  <c r="AO104" i="1"/>
  <c r="S104" i="1"/>
  <c r="R104" i="1"/>
  <c r="Q104" i="1"/>
  <c r="K104" i="1"/>
  <c r="C104" i="1"/>
  <c r="B104" i="1"/>
  <c r="A104" i="1"/>
  <c r="AO103" i="1"/>
  <c r="S103" i="1"/>
  <c r="R103" i="1"/>
  <c r="Q103" i="1"/>
  <c r="K103" i="1"/>
  <c r="C103" i="1"/>
  <c r="B103" i="1"/>
  <c r="A103" i="1"/>
  <c r="AO102" i="1"/>
  <c r="S102" i="1"/>
  <c r="R102" i="1"/>
  <c r="Q102" i="1"/>
  <c r="K102" i="1"/>
  <c r="C102" i="1"/>
  <c r="B102" i="1"/>
  <c r="A102" i="1"/>
  <c r="AO101" i="1"/>
  <c r="S101" i="1"/>
  <c r="R101" i="1"/>
  <c r="Q101" i="1"/>
  <c r="K101" i="1"/>
  <c r="C101" i="1"/>
  <c r="B101" i="1"/>
  <c r="A101" i="1"/>
  <c r="AO100" i="1"/>
  <c r="S100" i="1"/>
  <c r="R100" i="1"/>
  <c r="Q100" i="1"/>
  <c r="K100" i="1"/>
  <c r="C100" i="1"/>
  <c r="B100" i="1"/>
  <c r="A100" i="1"/>
  <c r="AO99" i="1"/>
  <c r="S99" i="1"/>
  <c r="R99" i="1"/>
  <c r="Q99" i="1"/>
  <c r="K99" i="1"/>
  <c r="C99" i="1"/>
  <c r="B99" i="1"/>
  <c r="A99" i="1"/>
  <c r="AO98" i="1"/>
  <c r="S98" i="1"/>
  <c r="R98" i="1"/>
  <c r="Q98" i="1"/>
  <c r="K98" i="1"/>
  <c r="C98" i="1"/>
  <c r="B98" i="1"/>
  <c r="A98" i="1"/>
  <c r="AO97" i="1"/>
  <c r="S97" i="1"/>
  <c r="R97" i="1"/>
  <c r="Q97" i="1"/>
  <c r="K97" i="1"/>
  <c r="C97" i="1"/>
  <c r="B97" i="1"/>
  <c r="A97" i="1"/>
  <c r="AO96" i="1"/>
  <c r="S96" i="1"/>
  <c r="R96" i="1"/>
  <c r="Q96" i="1"/>
  <c r="K96" i="1"/>
  <c r="C96" i="1"/>
  <c r="B96" i="1"/>
  <c r="A96" i="1"/>
  <c r="AO95" i="1"/>
  <c r="S95" i="1"/>
  <c r="R95" i="1"/>
  <c r="Q95" i="1"/>
  <c r="K95" i="1"/>
  <c r="C95" i="1"/>
  <c r="B95" i="1"/>
  <c r="A95" i="1"/>
  <c r="AO94" i="1"/>
  <c r="S94" i="1"/>
  <c r="R94" i="1"/>
  <c r="Q94" i="1"/>
  <c r="K94" i="1"/>
  <c r="C94" i="1"/>
  <c r="B94" i="1"/>
  <c r="A94" i="1"/>
  <c r="AO93" i="1"/>
  <c r="S93" i="1"/>
  <c r="R93" i="1"/>
  <c r="Q93" i="1"/>
  <c r="K93" i="1"/>
  <c r="C93" i="1"/>
  <c r="B93" i="1"/>
  <c r="A93" i="1"/>
  <c r="AO92" i="1"/>
  <c r="S92" i="1"/>
  <c r="R92" i="1"/>
  <c r="Q92" i="1"/>
  <c r="K92" i="1"/>
  <c r="C92" i="1"/>
  <c r="B92" i="1"/>
  <c r="A92" i="1"/>
  <c r="AO91" i="1"/>
  <c r="S91" i="1"/>
  <c r="R91" i="1"/>
  <c r="Q91" i="1"/>
  <c r="K91" i="1"/>
  <c r="C91" i="1"/>
  <c r="B91" i="1"/>
  <c r="A91" i="1"/>
  <c r="AO90" i="1"/>
  <c r="S90" i="1"/>
  <c r="R90" i="1"/>
  <c r="Q90" i="1"/>
  <c r="K90" i="1"/>
  <c r="C90" i="1"/>
  <c r="B90" i="1"/>
  <c r="A90" i="1"/>
  <c r="AO89" i="1"/>
  <c r="S89" i="1"/>
  <c r="R89" i="1"/>
  <c r="Q89" i="1"/>
  <c r="K89" i="1"/>
  <c r="C89" i="1"/>
  <c r="B89" i="1"/>
  <c r="A89" i="1"/>
  <c r="AO88" i="1"/>
  <c r="S88" i="1"/>
  <c r="R88" i="1"/>
  <c r="Q88" i="1"/>
  <c r="K88" i="1"/>
  <c r="C88" i="1"/>
  <c r="B88" i="1"/>
  <c r="A88" i="1"/>
  <c r="AO87" i="1"/>
  <c r="S87" i="1"/>
  <c r="R87" i="1"/>
  <c r="Q87" i="1"/>
  <c r="K87" i="1"/>
  <c r="C87" i="1"/>
  <c r="B87" i="1"/>
  <c r="A87" i="1"/>
  <c r="AO86" i="1"/>
  <c r="S86" i="1"/>
  <c r="R86" i="1"/>
  <c r="Q86" i="1"/>
  <c r="K86" i="1"/>
  <c r="C86" i="1"/>
  <c r="B86" i="1"/>
  <c r="A86" i="1"/>
  <c r="AO85" i="1"/>
  <c r="S85" i="1"/>
  <c r="R85" i="1"/>
  <c r="Q85" i="1"/>
  <c r="K85" i="1"/>
  <c r="C85" i="1"/>
  <c r="B85" i="1"/>
  <c r="A85" i="1"/>
  <c r="AO84" i="1"/>
  <c r="S84" i="1"/>
  <c r="R84" i="1"/>
  <c r="Q84" i="1"/>
  <c r="K84" i="1"/>
  <c r="C84" i="1"/>
  <c r="B84" i="1"/>
  <c r="A84" i="1"/>
  <c r="AO83" i="1"/>
  <c r="S83" i="1"/>
  <c r="R83" i="1"/>
  <c r="Q83" i="1"/>
  <c r="K83" i="1"/>
  <c r="C83" i="1"/>
  <c r="B83" i="1"/>
  <c r="A83" i="1"/>
  <c r="AO82" i="1"/>
  <c r="S82" i="1"/>
  <c r="R82" i="1"/>
  <c r="Q82" i="1"/>
  <c r="K82" i="1"/>
  <c r="C82" i="1"/>
  <c r="B82" i="1"/>
  <c r="A82" i="1"/>
  <c r="AO81" i="1"/>
  <c r="S81" i="1"/>
  <c r="R81" i="1"/>
  <c r="Q81" i="1"/>
  <c r="K81" i="1"/>
  <c r="C81" i="1"/>
  <c r="B81" i="1"/>
  <c r="A81" i="1"/>
  <c r="AO80" i="1"/>
  <c r="S80" i="1"/>
  <c r="R80" i="1"/>
  <c r="Q80" i="1"/>
  <c r="K80" i="1"/>
  <c r="C80" i="1"/>
  <c r="B80" i="1"/>
  <c r="A80" i="1"/>
  <c r="AO79" i="1"/>
  <c r="S79" i="1"/>
  <c r="R79" i="1"/>
  <c r="Q79" i="1"/>
  <c r="K79" i="1"/>
  <c r="C79" i="1"/>
  <c r="B79" i="1"/>
  <c r="A79" i="1"/>
  <c r="AO78" i="1"/>
  <c r="S78" i="1"/>
  <c r="R78" i="1"/>
  <c r="Q78" i="1"/>
  <c r="K78" i="1"/>
  <c r="C78" i="1"/>
  <c r="B78" i="1"/>
  <c r="A78" i="1"/>
  <c r="AO77" i="1"/>
  <c r="S77" i="1"/>
  <c r="R77" i="1"/>
  <c r="Q77" i="1"/>
  <c r="K77" i="1"/>
  <c r="C77" i="1"/>
  <c r="B77" i="1"/>
  <c r="A77" i="1"/>
  <c r="AO76" i="1"/>
  <c r="S76" i="1"/>
  <c r="R76" i="1"/>
  <c r="Q76" i="1"/>
  <c r="K76" i="1"/>
  <c r="C76" i="1"/>
  <c r="B76" i="1"/>
  <c r="A76" i="1"/>
  <c r="AO75" i="1"/>
  <c r="S75" i="1"/>
  <c r="R75" i="1"/>
  <c r="Q75" i="1"/>
  <c r="K75" i="1"/>
  <c r="C75" i="1"/>
  <c r="B75" i="1"/>
  <c r="A75" i="1"/>
  <c r="AO74" i="1"/>
  <c r="S74" i="1"/>
  <c r="R74" i="1"/>
  <c r="Q74" i="1"/>
  <c r="K74" i="1"/>
  <c r="C74" i="1"/>
  <c r="B74" i="1"/>
  <c r="A74" i="1"/>
  <c r="AO73" i="1"/>
  <c r="S73" i="1"/>
  <c r="R73" i="1"/>
  <c r="Q73" i="1"/>
  <c r="K73" i="1"/>
  <c r="C73" i="1"/>
  <c r="B73" i="1"/>
  <c r="A73" i="1"/>
  <c r="AO72" i="1"/>
  <c r="S72" i="1"/>
  <c r="R72" i="1"/>
  <c r="Q72" i="1"/>
  <c r="K72" i="1"/>
  <c r="C72" i="1"/>
  <c r="B72" i="1"/>
  <c r="A72" i="1"/>
  <c r="AO71" i="1"/>
  <c r="S71" i="1"/>
  <c r="R71" i="1"/>
  <c r="Q71" i="1"/>
  <c r="K71" i="1"/>
  <c r="C71" i="1"/>
  <c r="B71" i="1"/>
  <c r="A71" i="1"/>
  <c r="AO70" i="1"/>
  <c r="S70" i="1"/>
  <c r="R70" i="1"/>
  <c r="Q70" i="1"/>
  <c r="K70" i="1"/>
  <c r="C70" i="1"/>
  <c r="B70" i="1"/>
  <c r="A70" i="1"/>
  <c r="AO69" i="1"/>
  <c r="S69" i="1"/>
  <c r="R69" i="1"/>
  <c r="Q69" i="1"/>
  <c r="K69" i="1"/>
  <c r="C69" i="1"/>
  <c r="B69" i="1"/>
  <c r="A69" i="1"/>
  <c r="AO68" i="1"/>
  <c r="S68" i="1"/>
  <c r="R68" i="1"/>
  <c r="Q68" i="1"/>
  <c r="K68" i="1"/>
  <c r="C68" i="1"/>
  <c r="B68" i="1"/>
  <c r="A68" i="1"/>
  <c r="AO67" i="1"/>
  <c r="S67" i="1"/>
  <c r="R67" i="1"/>
  <c r="Q67" i="1"/>
  <c r="K67" i="1"/>
  <c r="C67" i="1"/>
  <c r="B67" i="1"/>
  <c r="A67" i="1"/>
  <c r="AO66" i="1"/>
  <c r="S66" i="1"/>
  <c r="R66" i="1"/>
  <c r="Q66" i="1"/>
  <c r="K66" i="1"/>
  <c r="C66" i="1"/>
  <c r="B66" i="1"/>
  <c r="A66" i="1"/>
  <c r="AO65" i="1"/>
  <c r="S65" i="1"/>
  <c r="R65" i="1"/>
  <c r="Q65" i="1"/>
  <c r="K65" i="1"/>
  <c r="C65" i="1"/>
  <c r="B65" i="1"/>
  <c r="A65" i="1"/>
  <c r="AO64" i="1"/>
  <c r="S64" i="1"/>
  <c r="R64" i="1"/>
  <c r="Q64" i="1"/>
  <c r="K64" i="1"/>
  <c r="C64" i="1"/>
  <c r="B64" i="1"/>
  <c r="A64" i="1"/>
  <c r="AO63" i="1"/>
  <c r="S63" i="1"/>
  <c r="R63" i="1"/>
  <c r="Q63" i="1"/>
  <c r="K63" i="1"/>
  <c r="C63" i="1"/>
  <c r="B63" i="1"/>
  <c r="A63" i="1"/>
  <c r="AO62" i="1"/>
  <c r="S62" i="1"/>
  <c r="R62" i="1"/>
  <c r="Q62" i="1"/>
  <c r="K62" i="1"/>
  <c r="C62" i="1"/>
  <c r="B62" i="1"/>
  <c r="A62" i="1"/>
  <c r="AO61" i="1"/>
  <c r="S61" i="1"/>
  <c r="R61" i="1"/>
  <c r="Q61" i="1"/>
  <c r="K61" i="1"/>
  <c r="C61" i="1"/>
  <c r="B61" i="1"/>
  <c r="A61" i="1"/>
  <c r="AO60" i="1"/>
  <c r="S60" i="1"/>
  <c r="R60" i="1"/>
  <c r="Q60" i="1"/>
  <c r="K60" i="1"/>
  <c r="C60" i="1"/>
  <c r="B60" i="1"/>
  <c r="A60" i="1"/>
  <c r="AO59" i="1"/>
  <c r="S59" i="1"/>
  <c r="R59" i="1"/>
  <c r="Q59" i="1"/>
  <c r="K59" i="1"/>
  <c r="C59" i="1"/>
  <c r="B59" i="1"/>
  <c r="A59" i="1"/>
  <c r="AO58" i="1"/>
  <c r="S58" i="1"/>
  <c r="R58" i="1"/>
  <c r="Q58" i="1"/>
  <c r="C58" i="1"/>
  <c r="B58" i="1"/>
  <c r="A58" i="1"/>
  <c r="AO57" i="1"/>
  <c r="S57" i="1"/>
  <c r="R57" i="1"/>
  <c r="Q57" i="1"/>
  <c r="C57" i="1"/>
  <c r="B57" i="1"/>
  <c r="A57" i="1"/>
  <c r="AO56" i="1"/>
  <c r="S56" i="1"/>
  <c r="R56" i="1"/>
  <c r="Q56" i="1"/>
  <c r="C56" i="1"/>
  <c r="B56" i="1"/>
  <c r="A56" i="1"/>
  <c r="AO55" i="1"/>
  <c r="S55" i="1"/>
  <c r="R55" i="1"/>
  <c r="Q55" i="1"/>
  <c r="C55" i="1"/>
  <c r="B55" i="1"/>
  <c r="A55" i="1"/>
  <c r="AO54" i="1"/>
  <c r="S54" i="1"/>
  <c r="R54" i="1"/>
  <c r="Q54" i="1"/>
  <c r="C54" i="1"/>
  <c r="B54" i="1"/>
  <c r="A54" i="1"/>
  <c r="AO53" i="1"/>
  <c r="S53" i="1"/>
  <c r="R53" i="1"/>
  <c r="Q53" i="1"/>
  <c r="C53" i="1"/>
  <c r="B53" i="1"/>
  <c r="A53" i="1"/>
  <c r="AO52" i="1"/>
  <c r="S52" i="1"/>
  <c r="R52" i="1"/>
  <c r="Q52" i="1"/>
  <c r="C52" i="1"/>
  <c r="B52" i="1"/>
  <c r="A52" i="1"/>
  <c r="AO51" i="1"/>
  <c r="S51" i="1"/>
  <c r="R51" i="1"/>
  <c r="Q51" i="1"/>
  <c r="C51" i="1"/>
  <c r="B51" i="1"/>
  <c r="A51" i="1"/>
  <c r="AO50" i="1"/>
  <c r="S50" i="1"/>
  <c r="R50" i="1"/>
  <c r="Q50" i="1"/>
  <c r="C50" i="1"/>
  <c r="B50" i="1"/>
  <c r="A50" i="1"/>
  <c r="AO49" i="1"/>
  <c r="S49" i="1"/>
  <c r="R49" i="1"/>
  <c r="Q49" i="1"/>
  <c r="C49" i="1"/>
  <c r="B49" i="1"/>
  <c r="A49" i="1"/>
  <c r="AO48" i="1"/>
  <c r="S48" i="1"/>
  <c r="R48" i="1"/>
  <c r="Q48" i="1"/>
  <c r="C48" i="1"/>
  <c r="B48" i="1"/>
  <c r="A48" i="1"/>
  <c r="AO47" i="1"/>
  <c r="S47" i="1"/>
  <c r="R47" i="1"/>
  <c r="Q47" i="1"/>
  <c r="C47" i="1"/>
  <c r="B47" i="1"/>
  <c r="A47" i="1"/>
  <c r="AO46" i="1"/>
  <c r="S46" i="1"/>
  <c r="R46" i="1"/>
  <c r="Q46" i="1"/>
  <c r="C46" i="1"/>
  <c r="B46" i="1"/>
  <c r="A46" i="1"/>
  <c r="AO45" i="1"/>
  <c r="S45" i="1"/>
  <c r="R45" i="1"/>
  <c r="Q45" i="1"/>
  <c r="C45" i="1"/>
  <c r="B45" i="1"/>
  <c r="A45" i="1"/>
  <c r="AO44" i="1"/>
  <c r="S44" i="1"/>
  <c r="R44" i="1"/>
  <c r="Q44" i="1"/>
  <c r="C44" i="1"/>
  <c r="B44" i="1"/>
  <c r="A44" i="1"/>
  <c r="AO43" i="1"/>
  <c r="S43" i="1"/>
  <c r="R43" i="1"/>
  <c r="Q43" i="1"/>
  <c r="C43" i="1"/>
  <c r="B43" i="1"/>
  <c r="A43" i="1"/>
  <c r="AO42" i="1"/>
  <c r="S42" i="1"/>
  <c r="R42" i="1"/>
  <c r="Q42" i="1"/>
  <c r="C42" i="1"/>
  <c r="B42" i="1"/>
  <c r="A42" i="1"/>
  <c r="AO41" i="1"/>
  <c r="S41" i="1"/>
  <c r="R41" i="1"/>
  <c r="Q41" i="1"/>
  <c r="C41" i="1"/>
  <c r="B41" i="1"/>
  <c r="A41" i="1"/>
  <c r="AO40" i="1"/>
  <c r="S40" i="1"/>
  <c r="R40" i="1"/>
  <c r="Q40" i="1"/>
  <c r="C40" i="1"/>
  <c r="B40" i="1"/>
  <c r="A40" i="1"/>
  <c r="AO39" i="1"/>
  <c r="S39" i="1"/>
  <c r="R39" i="1"/>
  <c r="Q39" i="1"/>
  <c r="C39" i="1"/>
  <c r="B39" i="1"/>
  <c r="A39" i="1"/>
  <c r="AO38" i="1"/>
  <c r="S38" i="1"/>
  <c r="R38" i="1"/>
  <c r="Q38" i="1"/>
  <c r="C38" i="1"/>
  <c r="B38" i="1"/>
  <c r="A38" i="1"/>
  <c r="AO37" i="1"/>
  <c r="S37" i="1"/>
  <c r="R37" i="1"/>
  <c r="Q37" i="1"/>
  <c r="C37" i="1"/>
  <c r="B37" i="1"/>
  <c r="A37" i="1"/>
  <c r="AO36" i="1"/>
  <c r="S36" i="1"/>
  <c r="R36" i="1"/>
  <c r="Q36" i="1"/>
  <c r="C36" i="1"/>
  <c r="B36" i="1"/>
  <c r="A36" i="1"/>
  <c r="AO35" i="1"/>
  <c r="S35" i="1"/>
  <c r="R35" i="1"/>
  <c r="Q35" i="1"/>
  <c r="C35" i="1"/>
  <c r="B35" i="1"/>
  <c r="A35" i="1"/>
  <c r="AO34" i="1"/>
  <c r="S34" i="1"/>
  <c r="R34" i="1"/>
  <c r="Q34" i="1"/>
  <c r="C34" i="1"/>
  <c r="B34" i="1"/>
  <c r="A34" i="1"/>
  <c r="AO33" i="1"/>
  <c r="S33" i="1"/>
  <c r="R33" i="1"/>
  <c r="Q33" i="1"/>
  <c r="C33" i="1"/>
  <c r="B33" i="1"/>
  <c r="A33" i="1"/>
  <c r="AO32" i="1"/>
  <c r="S32" i="1"/>
  <c r="R32" i="1"/>
  <c r="Q32" i="1"/>
  <c r="C32" i="1"/>
  <c r="B32" i="1"/>
  <c r="A32" i="1"/>
  <c r="AO31" i="1"/>
  <c r="S31" i="1"/>
  <c r="R31" i="1"/>
  <c r="Q31" i="1"/>
  <c r="C31" i="1"/>
  <c r="B31" i="1"/>
  <c r="A31" i="1"/>
  <c r="AO30" i="1"/>
  <c r="S30" i="1"/>
  <c r="R30" i="1"/>
  <c r="Q30" i="1"/>
  <c r="C30" i="1"/>
  <c r="B30" i="1"/>
  <c r="A30" i="1"/>
  <c r="AO29" i="1"/>
  <c r="S29" i="1"/>
  <c r="R29" i="1"/>
  <c r="Q29" i="1"/>
  <c r="C29" i="1"/>
  <c r="B29" i="1"/>
  <c r="A29" i="1"/>
  <c r="AO28" i="1"/>
  <c r="S28" i="1"/>
  <c r="R28" i="1"/>
  <c r="Q28" i="1"/>
  <c r="C28" i="1"/>
  <c r="B28" i="1"/>
  <c r="A28" i="1"/>
  <c r="AO27" i="1"/>
  <c r="S27" i="1"/>
  <c r="R27" i="1"/>
  <c r="Q27" i="1"/>
  <c r="C27" i="1"/>
  <c r="B27" i="1"/>
  <c r="A27" i="1"/>
  <c r="AO26" i="1"/>
  <c r="S26" i="1"/>
  <c r="R26" i="1"/>
  <c r="Q26" i="1"/>
  <c r="C26" i="1"/>
  <c r="B26" i="1"/>
  <c r="A26" i="1"/>
  <c r="AO25" i="1"/>
  <c r="S25" i="1"/>
  <c r="R25" i="1"/>
  <c r="Q25" i="1"/>
  <c r="C25" i="1"/>
  <c r="B25" i="1"/>
  <c r="A25" i="1"/>
  <c r="AO24" i="1"/>
  <c r="S24" i="1"/>
  <c r="R24" i="1"/>
  <c r="Q24" i="1"/>
  <c r="C24" i="1"/>
  <c r="B24" i="1"/>
  <c r="A24" i="1"/>
  <c r="AO23" i="1"/>
  <c r="S23" i="1"/>
  <c r="R23" i="1"/>
  <c r="Q23" i="1"/>
  <c r="C23" i="1"/>
  <c r="B23" i="1"/>
  <c r="A23" i="1"/>
  <c r="AO22" i="1"/>
  <c r="S22" i="1"/>
  <c r="R22" i="1"/>
  <c r="Q22" i="1"/>
  <c r="C22" i="1"/>
  <c r="B22" i="1"/>
  <c r="A22" i="1"/>
  <c r="AO21" i="1"/>
  <c r="R21" i="1"/>
  <c r="Q21" i="1"/>
  <c r="A21" i="1"/>
  <c r="AO20" i="1"/>
  <c r="AO19" i="1"/>
  <c r="AO18" i="1"/>
  <c r="AO17" i="1"/>
  <c r="L14" i="1"/>
  <c r="E13" i="1"/>
  <c r="L10" i="1" s="1"/>
  <c r="AG11" i="1"/>
  <c r="H10" i="1"/>
  <c r="M9" i="1"/>
  <c r="E15" i="1" l="1"/>
  <c r="G15" i="1" s="1"/>
  <c r="P62" i="1"/>
  <c r="O62" i="1"/>
  <c r="N63" i="1"/>
  <c r="E16" i="1"/>
  <c r="AF13" i="1" s="1"/>
  <c r="AK18" i="1" s="1"/>
  <c r="U833" i="1"/>
  <c r="U800" i="1"/>
  <c r="U795" i="1"/>
  <c r="U798" i="1"/>
  <c r="T794" i="1"/>
  <c r="T790" i="1"/>
  <c r="T786" i="1"/>
  <c r="T782" i="1"/>
  <c r="T778" i="1"/>
  <c r="T774" i="1"/>
  <c r="T770" i="1"/>
  <c r="T766" i="1"/>
  <c r="T762" i="1"/>
  <c r="T758" i="1"/>
  <c r="T754" i="1"/>
  <c r="T750" i="1"/>
  <c r="T746" i="1"/>
  <c r="T742" i="1"/>
  <c r="T739" i="1"/>
  <c r="T738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U799" i="1"/>
  <c r="U766" i="1"/>
  <c r="U762" i="1"/>
  <c r="U758" i="1"/>
  <c r="U754" i="1"/>
  <c r="U750" i="1"/>
  <c r="U746" i="1"/>
  <c r="U742" i="1"/>
  <c r="U738" i="1"/>
  <c r="U734" i="1"/>
  <c r="U730" i="1"/>
  <c r="U726" i="1"/>
  <c r="U722" i="1"/>
  <c r="U718" i="1"/>
  <c r="U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U767" i="1"/>
  <c r="U763" i="1"/>
  <c r="U759" i="1"/>
  <c r="U755" i="1"/>
  <c r="U751" i="1"/>
  <c r="U747" i="1"/>
  <c r="U743" i="1"/>
  <c r="U739" i="1"/>
  <c r="U735" i="1"/>
  <c r="U731" i="1"/>
  <c r="U727" i="1"/>
  <c r="U723" i="1"/>
  <c r="U719" i="1"/>
  <c r="U715" i="1"/>
  <c r="U764" i="1"/>
  <c r="U760" i="1"/>
  <c r="U756" i="1"/>
  <c r="U752" i="1"/>
  <c r="U748" i="1"/>
  <c r="U744" i="1"/>
  <c r="U740" i="1"/>
  <c r="U736" i="1"/>
  <c r="U732" i="1"/>
  <c r="U728" i="1"/>
  <c r="U724" i="1"/>
  <c r="U720" i="1"/>
  <c r="U716" i="1"/>
  <c r="U114" i="1"/>
  <c r="U110" i="1"/>
  <c r="U106" i="1"/>
  <c r="U102" i="1"/>
  <c r="U98" i="1"/>
  <c r="U765" i="1"/>
  <c r="U761" i="1"/>
  <c r="U757" i="1"/>
  <c r="U753" i="1"/>
  <c r="U749" i="1"/>
  <c r="U745" i="1"/>
  <c r="U741" i="1"/>
  <c r="U737" i="1"/>
  <c r="U733" i="1"/>
  <c r="U729" i="1"/>
  <c r="U725" i="1"/>
  <c r="U721" i="1"/>
  <c r="U717" i="1"/>
  <c r="U713" i="1"/>
  <c r="U712" i="1"/>
  <c r="U711" i="1"/>
  <c r="U710" i="1"/>
  <c r="U709" i="1"/>
  <c r="U708" i="1"/>
  <c r="U707" i="1"/>
  <c r="U706" i="1"/>
  <c r="U705" i="1"/>
  <c r="U704" i="1"/>
  <c r="U703" i="1"/>
  <c r="U702" i="1"/>
  <c r="U701" i="1"/>
  <c r="U700" i="1"/>
  <c r="U699" i="1"/>
  <c r="U698" i="1"/>
  <c r="U697" i="1"/>
  <c r="U696" i="1"/>
  <c r="U695" i="1"/>
  <c r="U694" i="1"/>
  <c r="U693" i="1"/>
  <c r="U692" i="1"/>
  <c r="U691" i="1"/>
  <c r="U690" i="1"/>
  <c r="U689" i="1"/>
  <c r="U688" i="1"/>
  <c r="U687" i="1"/>
  <c r="U686" i="1"/>
  <c r="U685" i="1"/>
  <c r="U684" i="1"/>
  <c r="U683" i="1"/>
  <c r="U682" i="1"/>
  <c r="U681" i="1"/>
  <c r="U680" i="1"/>
  <c r="U679" i="1"/>
  <c r="U678" i="1"/>
  <c r="U677" i="1"/>
  <c r="U676" i="1"/>
  <c r="U675" i="1"/>
  <c r="U674" i="1"/>
  <c r="U673" i="1"/>
  <c r="U672" i="1"/>
  <c r="U671" i="1"/>
  <c r="U670" i="1"/>
  <c r="U669" i="1"/>
  <c r="U668" i="1"/>
  <c r="U667" i="1"/>
  <c r="U666" i="1"/>
  <c r="U665" i="1"/>
  <c r="U664" i="1"/>
  <c r="U663" i="1"/>
  <c r="U662" i="1"/>
  <c r="U661" i="1"/>
  <c r="U660" i="1"/>
  <c r="U659" i="1"/>
  <c r="U658" i="1"/>
  <c r="U657" i="1"/>
  <c r="U656" i="1"/>
  <c r="U655" i="1"/>
  <c r="U654" i="1"/>
  <c r="U653" i="1"/>
  <c r="U652" i="1"/>
  <c r="U651" i="1"/>
  <c r="U650" i="1"/>
  <c r="U649" i="1"/>
  <c r="U648" i="1"/>
  <c r="U647" i="1"/>
  <c r="U646" i="1"/>
  <c r="U645" i="1"/>
  <c r="U644" i="1"/>
  <c r="U643" i="1"/>
  <c r="U642" i="1"/>
  <c r="U21" i="1"/>
  <c r="T22" i="1"/>
  <c r="U27" i="1"/>
  <c r="T28" i="1"/>
  <c r="U29" i="1"/>
  <c r="T30" i="1"/>
  <c r="U35" i="1"/>
  <c r="T36" i="1"/>
  <c r="U37" i="1"/>
  <c r="T38" i="1"/>
  <c r="U43" i="1"/>
  <c r="T44" i="1"/>
  <c r="U45" i="1"/>
  <c r="T46" i="1"/>
  <c r="U51" i="1"/>
  <c r="T52" i="1"/>
  <c r="U53" i="1"/>
  <c r="T54" i="1"/>
  <c r="T59" i="1"/>
  <c r="U62" i="1"/>
  <c r="U66" i="1"/>
  <c r="U70" i="1"/>
  <c r="U74" i="1"/>
  <c r="U78" i="1"/>
  <c r="U82" i="1"/>
  <c r="U86" i="1"/>
  <c r="U90" i="1"/>
  <c r="U94" i="1"/>
  <c r="T100" i="1"/>
  <c r="U104" i="1"/>
  <c r="T110" i="1"/>
  <c r="T116" i="1"/>
  <c r="U639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U638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41" i="1"/>
  <c r="U640" i="1"/>
  <c r="J13" i="1"/>
  <c r="O51" i="2"/>
  <c r="P56" i="2"/>
  <c r="S60" i="2" s="1"/>
  <c r="J67" i="2"/>
  <c r="I68" i="2"/>
  <c r="I69" i="2"/>
  <c r="J71" i="2"/>
  <c r="I72" i="2"/>
  <c r="I73" i="2"/>
  <c r="J75" i="2"/>
  <c r="I76" i="2"/>
  <c r="I77" i="2"/>
  <c r="J79" i="2"/>
  <c r="I80" i="2"/>
  <c r="I81" i="2"/>
  <c r="J83" i="2"/>
  <c r="I84" i="2"/>
  <c r="I85" i="2"/>
  <c r="J87" i="2"/>
  <c r="I88" i="2"/>
  <c r="I89" i="2"/>
  <c r="J91" i="2"/>
  <c r="I92" i="2"/>
  <c r="I93" i="2"/>
  <c r="J95" i="2"/>
  <c r="I96" i="2"/>
  <c r="I97" i="2"/>
  <c r="J99" i="2"/>
  <c r="I100" i="2"/>
  <c r="I101" i="2"/>
  <c r="J103" i="2"/>
  <c r="I104" i="2"/>
  <c r="I105" i="2"/>
  <c r="J107" i="2"/>
  <c r="I108" i="2"/>
  <c r="I109" i="2"/>
  <c r="J111" i="2"/>
  <c r="I112" i="2"/>
  <c r="I113" i="2"/>
  <c r="J115" i="2"/>
  <c r="I116" i="2"/>
  <c r="I117" i="2"/>
  <c r="J119" i="2"/>
  <c r="I120" i="2"/>
  <c r="J122" i="2"/>
  <c r="I123" i="2"/>
  <c r="I124" i="2"/>
  <c r="J126" i="2"/>
  <c r="I127" i="2"/>
  <c r="I128" i="2"/>
  <c r="J130" i="2"/>
  <c r="I131" i="2"/>
  <c r="I132" i="2"/>
  <c r="J134" i="2"/>
  <c r="I135" i="2"/>
  <c r="I136" i="2"/>
  <c r="J138" i="2"/>
  <c r="I139" i="2"/>
  <c r="I140" i="2"/>
  <c r="J142" i="2"/>
  <c r="I143" i="2"/>
  <c r="J68" i="2"/>
  <c r="J72" i="2"/>
  <c r="J76" i="2"/>
  <c r="J80" i="2"/>
  <c r="J84" i="2"/>
  <c r="J88" i="2"/>
  <c r="J92" i="2"/>
  <c r="J96" i="2"/>
  <c r="J100" i="2"/>
  <c r="J104" i="2"/>
  <c r="J108" i="2"/>
  <c r="J112" i="2"/>
  <c r="J116" i="2"/>
  <c r="J123" i="2"/>
  <c r="J127" i="2"/>
  <c r="J131" i="2"/>
  <c r="J135" i="2"/>
  <c r="J139" i="2"/>
  <c r="J143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79" i="2"/>
  <c r="I877" i="2"/>
  <c r="I875" i="2"/>
  <c r="I873" i="2"/>
  <c r="I871" i="2"/>
  <c r="I869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I880" i="2"/>
  <c r="I878" i="2"/>
  <c r="I876" i="2"/>
  <c r="I874" i="2"/>
  <c r="I872" i="2"/>
  <c r="I870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J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158" i="2"/>
  <c r="J157" i="2"/>
  <c r="I154" i="2"/>
  <c r="J153" i="2"/>
  <c r="I150" i="2"/>
  <c r="J149" i="2"/>
  <c r="I146" i="2"/>
  <c r="J145" i="2"/>
  <c r="I142" i="2"/>
  <c r="J141" i="2"/>
  <c r="I138" i="2"/>
  <c r="J137" i="2"/>
  <c r="I134" i="2"/>
  <c r="J133" i="2"/>
  <c r="I130" i="2"/>
  <c r="J129" i="2"/>
  <c r="I126" i="2"/>
  <c r="J125" i="2"/>
  <c r="I122" i="2"/>
  <c r="J121" i="2"/>
  <c r="I157" i="2"/>
  <c r="J156" i="2"/>
  <c r="I153" i="2"/>
  <c r="J152" i="2"/>
  <c r="I149" i="2"/>
  <c r="J148" i="2"/>
  <c r="I145" i="2"/>
  <c r="J144" i="2"/>
  <c r="I141" i="2"/>
  <c r="J140" i="2"/>
  <c r="I137" i="2"/>
  <c r="J136" i="2"/>
  <c r="I133" i="2"/>
  <c r="J132" i="2"/>
  <c r="I129" i="2"/>
  <c r="J128" i="2"/>
  <c r="I125" i="2"/>
  <c r="J124" i="2"/>
  <c r="I121" i="2"/>
  <c r="J120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119" i="2"/>
  <c r="J118" i="2"/>
  <c r="I115" i="2"/>
  <c r="J114" i="2"/>
  <c r="I111" i="2"/>
  <c r="J110" i="2"/>
  <c r="I107" i="2"/>
  <c r="J106" i="2"/>
  <c r="I103" i="2"/>
  <c r="J102" i="2"/>
  <c r="I99" i="2"/>
  <c r="J98" i="2"/>
  <c r="I95" i="2"/>
  <c r="J94" i="2"/>
  <c r="I91" i="2"/>
  <c r="J90" i="2"/>
  <c r="I87" i="2"/>
  <c r="J86" i="2"/>
  <c r="I83" i="2"/>
  <c r="J82" i="2"/>
  <c r="I79" i="2"/>
  <c r="J78" i="2"/>
  <c r="I75" i="2"/>
  <c r="J74" i="2"/>
  <c r="I71" i="2"/>
  <c r="J70" i="2"/>
  <c r="I67" i="2"/>
  <c r="J66" i="2"/>
  <c r="I63" i="2"/>
  <c r="J62" i="2"/>
  <c r="I118" i="2"/>
  <c r="J117" i="2"/>
  <c r="I114" i="2"/>
  <c r="J113" i="2"/>
  <c r="I110" i="2"/>
  <c r="J109" i="2"/>
  <c r="I106" i="2"/>
  <c r="J105" i="2"/>
  <c r="I102" i="2"/>
  <c r="J101" i="2"/>
  <c r="I98" i="2"/>
  <c r="J97" i="2"/>
  <c r="I94" i="2"/>
  <c r="J93" i="2"/>
  <c r="I90" i="2"/>
  <c r="J89" i="2"/>
  <c r="I86" i="2"/>
  <c r="J85" i="2"/>
  <c r="I82" i="2"/>
  <c r="J81" i="2"/>
  <c r="I78" i="2"/>
  <c r="J77" i="2"/>
  <c r="I74" i="2"/>
  <c r="J73" i="2"/>
  <c r="I70" i="2"/>
  <c r="J69" i="2"/>
  <c r="I66" i="2"/>
  <c r="J65" i="2"/>
  <c r="I62" i="2"/>
  <c r="J61" i="2"/>
  <c r="I57" i="2"/>
  <c r="J56" i="2"/>
  <c r="J55" i="2"/>
  <c r="J54" i="2"/>
  <c r="J53" i="2"/>
  <c r="J52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64" i="2"/>
  <c r="I59" i="2"/>
  <c r="I58" i="2"/>
  <c r="J57" i="2"/>
  <c r="J51" i="2"/>
  <c r="J444" i="2"/>
  <c r="J442" i="2"/>
  <c r="J440" i="2"/>
  <c r="J438" i="2"/>
  <c r="J436" i="2"/>
  <c r="J434" i="2"/>
  <c r="J432" i="2"/>
  <c r="J430" i="2"/>
  <c r="J428" i="2"/>
  <c r="J426" i="2"/>
  <c r="J424" i="2"/>
  <c r="J422" i="2"/>
  <c r="J420" i="2"/>
  <c r="J418" i="2"/>
  <c r="J416" i="2"/>
  <c r="J414" i="2"/>
  <c r="J412" i="2"/>
  <c r="J410" i="2"/>
  <c r="J408" i="2"/>
  <c r="J406" i="2"/>
  <c r="J404" i="2"/>
  <c r="I64" i="2"/>
  <c r="I61" i="2"/>
  <c r="I55" i="2"/>
  <c r="I53" i="2"/>
  <c r="I52" i="2"/>
  <c r="I51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443" i="2"/>
  <c r="J441" i="2"/>
  <c r="J439" i="2"/>
  <c r="J437" i="2"/>
  <c r="J435" i="2"/>
  <c r="J433" i="2"/>
  <c r="J431" i="2"/>
  <c r="J429" i="2"/>
  <c r="J427" i="2"/>
  <c r="J425" i="2"/>
  <c r="J423" i="2"/>
  <c r="J421" i="2"/>
  <c r="J419" i="2"/>
  <c r="J417" i="2"/>
  <c r="J415" i="2"/>
  <c r="J413" i="2"/>
  <c r="J411" i="2"/>
  <c r="J409" i="2"/>
  <c r="J407" i="2"/>
  <c r="J405" i="2"/>
  <c r="J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J328" i="2"/>
  <c r="J326" i="2"/>
  <c r="J324" i="2"/>
  <c r="J322" i="2"/>
  <c r="J320" i="2"/>
  <c r="J60" i="2"/>
  <c r="I56" i="2"/>
  <c r="J63" i="2"/>
  <c r="I60" i="2"/>
  <c r="J59" i="2"/>
  <c r="P57" i="2"/>
  <c r="T60" i="2" s="1"/>
  <c r="R52" i="2"/>
  <c r="J327" i="2"/>
  <c r="J325" i="2"/>
  <c r="J323" i="2"/>
  <c r="J321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5" i="2"/>
  <c r="J151" i="2"/>
  <c r="J147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J158" i="2"/>
  <c r="I156" i="2"/>
  <c r="I155" i="2"/>
  <c r="J154" i="2"/>
  <c r="I152" i="2"/>
  <c r="I151" i="2"/>
  <c r="J150" i="2"/>
  <c r="I148" i="2"/>
  <c r="I147" i="2"/>
  <c r="J146" i="2"/>
  <c r="I144" i="2"/>
  <c r="I54" i="2"/>
  <c r="J58" i="2"/>
  <c r="I65" i="2"/>
  <c r="AH12" i="1"/>
  <c r="AH13" i="1" s="1"/>
  <c r="AI12" i="1"/>
  <c r="AJ12" i="1"/>
  <c r="AF12" i="1"/>
  <c r="AK12" i="1"/>
  <c r="AI18" i="1" s="1"/>
  <c r="U779" i="1" l="1"/>
  <c r="U813" i="1"/>
  <c r="U783" i="1"/>
  <c r="U817" i="1"/>
  <c r="U829" i="1"/>
  <c r="U869" i="1"/>
  <c r="U771" i="1"/>
  <c r="U787" i="1"/>
  <c r="U805" i="1"/>
  <c r="U821" i="1"/>
  <c r="U837" i="1"/>
  <c r="U775" i="1"/>
  <c r="U791" i="1"/>
  <c r="U809" i="1"/>
  <c r="U825" i="1"/>
  <c r="U853" i="1"/>
  <c r="U841" i="1"/>
  <c r="U873" i="1"/>
  <c r="U857" i="1"/>
  <c r="U849" i="1"/>
  <c r="U865" i="1"/>
  <c r="U881" i="1"/>
  <c r="T61" i="1"/>
  <c r="U845" i="1"/>
  <c r="U861" i="1"/>
  <c r="U877" i="1"/>
  <c r="T107" i="1"/>
  <c r="N64" i="1"/>
  <c r="P63" i="1"/>
  <c r="O63" i="1"/>
  <c r="T115" i="1"/>
  <c r="T69" i="1"/>
  <c r="U124" i="1"/>
  <c r="T77" i="1"/>
  <c r="T99" i="1"/>
  <c r="U132" i="1"/>
  <c r="T85" i="1"/>
  <c r="T743" i="1"/>
  <c r="T747" i="1"/>
  <c r="T751" i="1"/>
  <c r="T755" i="1"/>
  <c r="T759" i="1"/>
  <c r="T763" i="1"/>
  <c r="T767" i="1"/>
  <c r="T771" i="1"/>
  <c r="T775" i="1"/>
  <c r="T779" i="1"/>
  <c r="T783" i="1"/>
  <c r="T787" i="1"/>
  <c r="T791" i="1"/>
  <c r="T795" i="1"/>
  <c r="U768" i="1"/>
  <c r="U772" i="1"/>
  <c r="U776" i="1"/>
  <c r="U780" i="1"/>
  <c r="U784" i="1"/>
  <c r="U788" i="1"/>
  <c r="U792" i="1"/>
  <c r="U796" i="1"/>
  <c r="U802" i="1"/>
  <c r="U806" i="1"/>
  <c r="U810" i="1"/>
  <c r="U814" i="1"/>
  <c r="U818" i="1"/>
  <c r="U822" i="1"/>
  <c r="U826" i="1"/>
  <c r="U830" i="1"/>
  <c r="U834" i="1"/>
  <c r="U838" i="1"/>
  <c r="U842" i="1"/>
  <c r="U846" i="1"/>
  <c r="U850" i="1"/>
  <c r="U854" i="1"/>
  <c r="U858" i="1"/>
  <c r="U862" i="1"/>
  <c r="U866" i="1"/>
  <c r="U870" i="1"/>
  <c r="U874" i="1"/>
  <c r="U878" i="1"/>
  <c r="T89" i="1"/>
  <c r="T101" i="1"/>
  <c r="T109" i="1"/>
  <c r="T117" i="1"/>
  <c r="T125" i="1"/>
  <c r="T133" i="1"/>
  <c r="T63" i="1"/>
  <c r="T71" i="1"/>
  <c r="T79" i="1"/>
  <c r="T87" i="1"/>
  <c r="T21" i="1"/>
  <c r="T29" i="1"/>
  <c r="T37" i="1"/>
  <c r="T45" i="1"/>
  <c r="T53" i="1"/>
  <c r="U61" i="1"/>
  <c r="U69" i="1"/>
  <c r="U77" i="1"/>
  <c r="U85" i="1"/>
  <c r="U93" i="1"/>
  <c r="U101" i="1"/>
  <c r="U109" i="1"/>
  <c r="U117" i="1"/>
  <c r="U125" i="1"/>
  <c r="U133" i="1"/>
  <c r="I50" i="2"/>
  <c r="T801" i="1"/>
  <c r="T805" i="1"/>
  <c r="T809" i="1"/>
  <c r="T813" i="1"/>
  <c r="T817" i="1"/>
  <c r="T821" i="1"/>
  <c r="T825" i="1"/>
  <c r="T829" i="1"/>
  <c r="T833" i="1"/>
  <c r="T837" i="1"/>
  <c r="T841" i="1"/>
  <c r="T845" i="1"/>
  <c r="T849" i="1"/>
  <c r="T853" i="1"/>
  <c r="T857" i="1"/>
  <c r="T861" i="1"/>
  <c r="T865" i="1"/>
  <c r="T869" i="1"/>
  <c r="T873" i="1"/>
  <c r="T877" i="1"/>
  <c r="T881" i="1"/>
  <c r="T740" i="1"/>
  <c r="T744" i="1"/>
  <c r="T748" i="1"/>
  <c r="T752" i="1"/>
  <c r="T756" i="1"/>
  <c r="T760" i="1"/>
  <c r="T764" i="1"/>
  <c r="T768" i="1"/>
  <c r="T772" i="1"/>
  <c r="T776" i="1"/>
  <c r="T780" i="1"/>
  <c r="T784" i="1"/>
  <c r="T788" i="1"/>
  <c r="T792" i="1"/>
  <c r="T796" i="1"/>
  <c r="U769" i="1"/>
  <c r="U773" i="1"/>
  <c r="U777" i="1"/>
  <c r="U781" i="1"/>
  <c r="U785" i="1"/>
  <c r="U789" i="1"/>
  <c r="U793" i="1"/>
  <c r="U797" i="1"/>
  <c r="U803" i="1"/>
  <c r="U807" i="1"/>
  <c r="U811" i="1"/>
  <c r="U815" i="1"/>
  <c r="U819" i="1"/>
  <c r="U823" i="1"/>
  <c r="U827" i="1"/>
  <c r="U831" i="1"/>
  <c r="U835" i="1"/>
  <c r="U839" i="1"/>
  <c r="U843" i="1"/>
  <c r="U847" i="1"/>
  <c r="U851" i="1"/>
  <c r="U855" i="1"/>
  <c r="U859" i="1"/>
  <c r="U863" i="1"/>
  <c r="U867" i="1"/>
  <c r="U871" i="1"/>
  <c r="U875" i="1"/>
  <c r="U879" i="1"/>
  <c r="T95" i="1"/>
  <c r="T103" i="1"/>
  <c r="T111" i="1"/>
  <c r="U120" i="1"/>
  <c r="U128" i="1"/>
  <c r="U136" i="1"/>
  <c r="T65" i="1"/>
  <c r="T73" i="1"/>
  <c r="T81" i="1"/>
  <c r="T91" i="1"/>
  <c r="U24" i="1"/>
  <c r="U32" i="1"/>
  <c r="U40" i="1"/>
  <c r="U48" i="1"/>
  <c r="U56" i="1"/>
  <c r="U63" i="1"/>
  <c r="U71" i="1"/>
  <c r="U79" i="1"/>
  <c r="U87" i="1"/>
  <c r="U95" i="1"/>
  <c r="U103" i="1"/>
  <c r="U111" i="1"/>
  <c r="T118" i="1"/>
  <c r="T126" i="1"/>
  <c r="T134" i="1"/>
  <c r="T798" i="1"/>
  <c r="T802" i="1"/>
  <c r="T806" i="1"/>
  <c r="T810" i="1"/>
  <c r="T814" i="1"/>
  <c r="T818" i="1"/>
  <c r="T822" i="1"/>
  <c r="T826" i="1"/>
  <c r="T830" i="1"/>
  <c r="T834" i="1"/>
  <c r="T838" i="1"/>
  <c r="T842" i="1"/>
  <c r="T846" i="1"/>
  <c r="T850" i="1"/>
  <c r="T854" i="1"/>
  <c r="T858" i="1"/>
  <c r="T862" i="1"/>
  <c r="T866" i="1"/>
  <c r="T870" i="1"/>
  <c r="T874" i="1"/>
  <c r="T878" i="1"/>
  <c r="J50" i="2"/>
  <c r="T737" i="1"/>
  <c r="T741" i="1"/>
  <c r="T745" i="1"/>
  <c r="T749" i="1"/>
  <c r="T753" i="1"/>
  <c r="T757" i="1"/>
  <c r="T761" i="1"/>
  <c r="T765" i="1"/>
  <c r="T769" i="1"/>
  <c r="T773" i="1"/>
  <c r="T777" i="1"/>
  <c r="T781" i="1"/>
  <c r="T785" i="1"/>
  <c r="T789" i="1"/>
  <c r="T793" i="1"/>
  <c r="T797" i="1"/>
  <c r="U770" i="1"/>
  <c r="U774" i="1"/>
  <c r="U778" i="1"/>
  <c r="U782" i="1"/>
  <c r="U786" i="1"/>
  <c r="U790" i="1"/>
  <c r="U794" i="1"/>
  <c r="U801" i="1"/>
  <c r="U804" i="1"/>
  <c r="U808" i="1"/>
  <c r="U812" i="1"/>
  <c r="U816" i="1"/>
  <c r="U820" i="1"/>
  <c r="U824" i="1"/>
  <c r="U828" i="1"/>
  <c r="U832" i="1"/>
  <c r="U836" i="1"/>
  <c r="U840" i="1"/>
  <c r="U844" i="1"/>
  <c r="U848" i="1"/>
  <c r="U852" i="1"/>
  <c r="U856" i="1"/>
  <c r="U860" i="1"/>
  <c r="U864" i="1"/>
  <c r="U868" i="1"/>
  <c r="U872" i="1"/>
  <c r="U876" i="1"/>
  <c r="U880" i="1"/>
  <c r="T97" i="1"/>
  <c r="T105" i="1"/>
  <c r="T113" i="1"/>
  <c r="T121" i="1"/>
  <c r="T129" i="1"/>
  <c r="T137" i="1"/>
  <c r="T67" i="1"/>
  <c r="T75" i="1"/>
  <c r="T83" i="1"/>
  <c r="T93" i="1"/>
  <c r="T25" i="1"/>
  <c r="T33" i="1"/>
  <c r="T41" i="1"/>
  <c r="T49" i="1"/>
  <c r="T57" i="1"/>
  <c r="U65" i="1"/>
  <c r="U73" i="1"/>
  <c r="U81" i="1"/>
  <c r="U89" i="1"/>
  <c r="U97" i="1"/>
  <c r="U105" i="1"/>
  <c r="U113" i="1"/>
  <c r="U121" i="1"/>
  <c r="U129" i="1"/>
  <c r="U137" i="1"/>
  <c r="T799" i="1"/>
  <c r="T803" i="1"/>
  <c r="T807" i="1"/>
  <c r="T811" i="1"/>
  <c r="T815" i="1"/>
  <c r="T819" i="1"/>
  <c r="T823" i="1"/>
  <c r="T827" i="1"/>
  <c r="T831" i="1"/>
  <c r="T835" i="1"/>
  <c r="T839" i="1"/>
  <c r="T843" i="1"/>
  <c r="T847" i="1"/>
  <c r="T851" i="1"/>
  <c r="T855" i="1"/>
  <c r="T859" i="1"/>
  <c r="T863" i="1"/>
  <c r="T867" i="1"/>
  <c r="T871" i="1"/>
  <c r="T875" i="1"/>
  <c r="T879" i="1"/>
  <c r="K4" i="1"/>
  <c r="U112" i="1"/>
  <c r="T106" i="1"/>
  <c r="T98" i="1"/>
  <c r="U92" i="1"/>
  <c r="T55" i="1"/>
  <c r="U22" i="1"/>
  <c r="U429" i="1"/>
  <c r="U414" i="1"/>
  <c r="U411" i="1"/>
  <c r="U398" i="1"/>
  <c r="U387" i="1"/>
  <c r="U383" i="1"/>
  <c r="U380" i="1"/>
  <c r="U369" i="1"/>
  <c r="U366" i="1"/>
  <c r="U355" i="1"/>
  <c r="U352" i="1"/>
  <c r="U341" i="1"/>
  <c r="U553" i="1"/>
  <c r="U552" i="1"/>
  <c r="U551" i="1"/>
  <c r="U550" i="1"/>
  <c r="U549" i="1"/>
  <c r="U548" i="1"/>
  <c r="U547" i="1"/>
  <c r="U546" i="1"/>
  <c r="U545" i="1"/>
  <c r="U544" i="1"/>
  <c r="U543" i="1"/>
  <c r="U542" i="1"/>
  <c r="U541" i="1"/>
  <c r="U540" i="1"/>
  <c r="U539" i="1"/>
  <c r="U538" i="1"/>
  <c r="U537" i="1"/>
  <c r="U536" i="1"/>
  <c r="U535" i="1"/>
  <c r="U534" i="1"/>
  <c r="U533" i="1"/>
  <c r="U532" i="1"/>
  <c r="U531" i="1"/>
  <c r="U530" i="1"/>
  <c r="U529" i="1"/>
  <c r="U528" i="1"/>
  <c r="U527" i="1"/>
  <c r="U526" i="1"/>
  <c r="U525" i="1"/>
  <c r="U524" i="1"/>
  <c r="U523" i="1"/>
  <c r="U522" i="1"/>
  <c r="U521" i="1"/>
  <c r="U520" i="1"/>
  <c r="U519" i="1"/>
  <c r="U518" i="1"/>
  <c r="U517" i="1"/>
  <c r="U516" i="1"/>
  <c r="U515" i="1"/>
  <c r="U514" i="1"/>
  <c r="U513" i="1"/>
  <c r="U512" i="1"/>
  <c r="U511" i="1"/>
  <c r="U510" i="1"/>
  <c r="U509" i="1"/>
  <c r="U508" i="1"/>
  <c r="U507" i="1"/>
  <c r="U506" i="1"/>
  <c r="U505" i="1"/>
  <c r="U504" i="1"/>
  <c r="U503" i="1"/>
  <c r="U502" i="1"/>
  <c r="U501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7" i="1"/>
  <c r="U446" i="1"/>
  <c r="U444" i="1"/>
  <c r="U442" i="1"/>
  <c r="U440" i="1"/>
  <c r="U438" i="1"/>
  <c r="U436" i="1"/>
  <c r="U434" i="1"/>
  <c r="U432" i="1"/>
  <c r="U430" i="1"/>
  <c r="U427" i="1"/>
  <c r="U425" i="1"/>
  <c r="U423" i="1"/>
  <c r="U421" i="1"/>
  <c r="U419" i="1"/>
  <c r="U417" i="1"/>
  <c r="U415" i="1"/>
  <c r="U412" i="1"/>
  <c r="U409" i="1"/>
  <c r="U407" i="1"/>
  <c r="U405" i="1"/>
  <c r="U403" i="1"/>
  <c r="U401" i="1"/>
  <c r="U399" i="1"/>
  <c r="U397" i="1"/>
  <c r="U395" i="1"/>
  <c r="U392" i="1"/>
  <c r="U390" i="1"/>
  <c r="U388" i="1"/>
  <c r="U385" i="1"/>
  <c r="U382" i="1"/>
  <c r="U379" i="1"/>
  <c r="U377" i="1"/>
  <c r="U375" i="1"/>
  <c r="U373" i="1"/>
  <c r="U371" i="1"/>
  <c r="U367" i="1"/>
  <c r="U365" i="1"/>
  <c r="U363" i="1"/>
  <c r="U361" i="1"/>
  <c r="U359" i="1"/>
  <c r="U357" i="1"/>
  <c r="U353" i="1"/>
  <c r="U351" i="1"/>
  <c r="U348" i="1"/>
  <c r="U346" i="1"/>
  <c r="U344" i="1"/>
  <c r="U343" i="1"/>
  <c r="U339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114" i="1"/>
  <c r="T108" i="1"/>
  <c r="U100" i="1"/>
  <c r="T94" i="1"/>
  <c r="U88" i="1"/>
  <c r="T84" i="1"/>
  <c r="T78" i="1"/>
  <c r="U72" i="1"/>
  <c r="T68" i="1"/>
  <c r="T62" i="1"/>
  <c r="T58" i="1"/>
  <c r="U57" i="1"/>
  <c r="T56" i="1"/>
  <c r="U55" i="1"/>
  <c r="T50" i="1"/>
  <c r="U49" i="1"/>
  <c r="T48" i="1"/>
  <c r="U47" i="1"/>
  <c r="T42" i="1"/>
  <c r="U41" i="1"/>
  <c r="T40" i="1"/>
  <c r="U39" i="1"/>
  <c r="T34" i="1"/>
  <c r="U33" i="1"/>
  <c r="T32" i="1"/>
  <c r="U31" i="1"/>
  <c r="T26" i="1"/>
  <c r="U25" i="1"/>
  <c r="T24" i="1"/>
  <c r="U23" i="1"/>
  <c r="K5" i="1"/>
  <c r="T88" i="1"/>
  <c r="T82" i="1"/>
  <c r="U76" i="1"/>
  <c r="T72" i="1"/>
  <c r="T66" i="1"/>
  <c r="U60" i="1"/>
  <c r="U54" i="1"/>
  <c r="T47" i="1"/>
  <c r="U46" i="1"/>
  <c r="T39" i="1"/>
  <c r="U38" i="1"/>
  <c r="T31" i="1"/>
  <c r="U30" i="1"/>
  <c r="T23" i="1"/>
  <c r="H5" i="1"/>
  <c r="U448" i="1"/>
  <c r="U445" i="1"/>
  <c r="U443" i="1"/>
  <c r="U441" i="1"/>
  <c r="U439" i="1"/>
  <c r="U437" i="1"/>
  <c r="U435" i="1"/>
  <c r="U433" i="1"/>
  <c r="U431" i="1"/>
  <c r="U428" i="1"/>
  <c r="U426" i="1"/>
  <c r="U424" i="1"/>
  <c r="U422" i="1"/>
  <c r="U420" i="1"/>
  <c r="U418" i="1"/>
  <c r="U416" i="1"/>
  <c r="U413" i="1"/>
  <c r="U410" i="1"/>
  <c r="U408" i="1"/>
  <c r="U406" i="1"/>
  <c r="U404" i="1"/>
  <c r="U402" i="1"/>
  <c r="U400" i="1"/>
  <c r="U396" i="1"/>
  <c r="U394" i="1"/>
  <c r="U393" i="1"/>
  <c r="U391" i="1"/>
  <c r="U389" i="1"/>
  <c r="U386" i="1"/>
  <c r="U384" i="1"/>
  <c r="U381" i="1"/>
  <c r="U378" i="1"/>
  <c r="U376" i="1"/>
  <c r="U374" i="1"/>
  <c r="U372" i="1"/>
  <c r="U370" i="1"/>
  <c r="U368" i="1"/>
  <c r="U364" i="1"/>
  <c r="U362" i="1"/>
  <c r="U360" i="1"/>
  <c r="U358" i="1"/>
  <c r="U356" i="1"/>
  <c r="U354" i="1"/>
  <c r="U350" i="1"/>
  <c r="U349" i="1"/>
  <c r="U347" i="1"/>
  <c r="U345" i="1"/>
  <c r="U342" i="1"/>
  <c r="U340" i="1"/>
  <c r="T382" i="1"/>
  <c r="T378" i="1"/>
  <c r="T374" i="1"/>
  <c r="T370" i="1"/>
  <c r="T366" i="1"/>
  <c r="T362" i="1"/>
  <c r="T358" i="1"/>
  <c r="T354" i="1"/>
  <c r="T350" i="1"/>
  <c r="T346" i="1"/>
  <c r="T342" i="1"/>
  <c r="U338" i="1"/>
  <c r="U337" i="1"/>
  <c r="U336" i="1"/>
  <c r="U325" i="1"/>
  <c r="U322" i="1"/>
  <c r="U310" i="1"/>
  <c r="U305" i="1"/>
  <c r="U292" i="1"/>
  <c r="U289" i="1"/>
  <c r="U279" i="1"/>
  <c r="U275" i="1"/>
  <c r="U262" i="1"/>
  <c r="U259" i="1"/>
  <c r="U246" i="1"/>
  <c r="U235" i="1"/>
  <c r="U230" i="1"/>
  <c r="U218" i="1"/>
  <c r="U214" i="1"/>
  <c r="U201" i="1"/>
  <c r="U198" i="1"/>
  <c r="U185" i="1"/>
  <c r="U174" i="1"/>
  <c r="U169" i="1"/>
  <c r="U157" i="1"/>
  <c r="U153" i="1"/>
  <c r="U140" i="1"/>
  <c r="T383" i="1"/>
  <c r="T379" i="1"/>
  <c r="T375" i="1"/>
  <c r="T371" i="1"/>
  <c r="T367" i="1"/>
  <c r="T363" i="1"/>
  <c r="T359" i="1"/>
  <c r="T355" i="1"/>
  <c r="T351" i="1"/>
  <c r="T347" i="1"/>
  <c r="T343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2" i="1"/>
  <c r="T181" i="1"/>
  <c r="T180" i="1"/>
  <c r="T380" i="1"/>
  <c r="T376" i="1"/>
  <c r="T372" i="1"/>
  <c r="T368" i="1"/>
  <c r="T364" i="1"/>
  <c r="T360" i="1"/>
  <c r="T356" i="1"/>
  <c r="T352" i="1"/>
  <c r="T348" i="1"/>
  <c r="T344" i="1"/>
  <c r="T340" i="1"/>
  <c r="T112" i="1"/>
  <c r="U96" i="1"/>
  <c r="T86" i="1"/>
  <c r="T76" i="1"/>
  <c r="U64" i="1"/>
  <c r="H4" i="1"/>
  <c r="U335" i="1"/>
  <c r="U332" i="1"/>
  <c r="U331" i="1"/>
  <c r="U328" i="1"/>
  <c r="U327" i="1"/>
  <c r="U324" i="1"/>
  <c r="U320" i="1"/>
  <c r="U319" i="1"/>
  <c r="U317" i="1"/>
  <c r="U315" i="1"/>
  <c r="U313" i="1"/>
  <c r="U311" i="1"/>
  <c r="U308" i="1"/>
  <c r="U306" i="1"/>
  <c r="U303" i="1"/>
  <c r="U301" i="1"/>
  <c r="U299" i="1"/>
  <c r="U298" i="1"/>
  <c r="U296" i="1"/>
  <c r="U294" i="1"/>
  <c r="U291" i="1"/>
  <c r="U288" i="1"/>
  <c r="U286" i="1"/>
  <c r="U283" i="1"/>
  <c r="U281" i="1"/>
  <c r="U280" i="1"/>
  <c r="U277" i="1"/>
  <c r="U273" i="1"/>
  <c r="U272" i="1"/>
  <c r="U269" i="1"/>
  <c r="U267" i="1"/>
  <c r="U266" i="1"/>
  <c r="U264" i="1"/>
  <c r="U261" i="1"/>
  <c r="U258" i="1"/>
  <c r="U256" i="1"/>
  <c r="U254" i="1"/>
  <c r="U252" i="1"/>
  <c r="U250" i="1"/>
  <c r="U248" i="1"/>
  <c r="U244" i="1"/>
  <c r="U243" i="1"/>
  <c r="U240" i="1"/>
  <c r="U238" i="1"/>
  <c r="U236" i="1"/>
  <c r="U234" i="1"/>
  <c r="U232" i="1"/>
  <c r="U228" i="1"/>
  <c r="U226" i="1"/>
  <c r="U225" i="1"/>
  <c r="U223" i="1"/>
  <c r="U221" i="1"/>
  <c r="U219" i="1"/>
  <c r="U216" i="1"/>
  <c r="U212" i="1"/>
  <c r="U211" i="1"/>
  <c r="U208" i="1"/>
  <c r="U206" i="1"/>
  <c r="U204" i="1"/>
  <c r="U202" i="1"/>
  <c r="U200" i="1"/>
  <c r="U196" i="1"/>
  <c r="U195" i="1"/>
  <c r="U192" i="1"/>
  <c r="U190" i="1"/>
  <c r="U189" i="1"/>
  <c r="U187" i="1"/>
  <c r="U184" i="1"/>
  <c r="U182" i="1"/>
  <c r="U180" i="1"/>
  <c r="U177" i="1"/>
  <c r="U175" i="1"/>
  <c r="U172" i="1"/>
  <c r="U171" i="1"/>
  <c r="U167" i="1"/>
  <c r="U165" i="1"/>
  <c r="U164" i="1"/>
  <c r="U161" i="1"/>
  <c r="U160" i="1"/>
  <c r="U158" i="1"/>
  <c r="U154" i="1"/>
  <c r="U152" i="1"/>
  <c r="U149" i="1"/>
  <c r="U148" i="1"/>
  <c r="U146" i="1"/>
  <c r="U143" i="1"/>
  <c r="U141" i="1"/>
  <c r="U139" i="1"/>
  <c r="U135" i="1"/>
  <c r="U131" i="1"/>
  <c r="U127" i="1"/>
  <c r="U123" i="1"/>
  <c r="U119" i="1"/>
  <c r="T104" i="1"/>
  <c r="T70" i="1"/>
  <c r="T381" i="1"/>
  <c r="T377" i="1"/>
  <c r="T373" i="1"/>
  <c r="T369" i="1"/>
  <c r="T365" i="1"/>
  <c r="T361" i="1"/>
  <c r="T357" i="1"/>
  <c r="T353" i="1"/>
  <c r="T349" i="1"/>
  <c r="T345" i="1"/>
  <c r="T341" i="1"/>
  <c r="U108" i="1"/>
  <c r="T96" i="1"/>
  <c r="U84" i="1"/>
  <c r="T74" i="1"/>
  <c r="T64" i="1"/>
  <c r="T51" i="1"/>
  <c r="U50" i="1"/>
  <c r="T35" i="1"/>
  <c r="U34" i="1"/>
  <c r="U334" i="1"/>
  <c r="U333" i="1"/>
  <c r="U330" i="1"/>
  <c r="U329" i="1"/>
  <c r="U326" i="1"/>
  <c r="U323" i="1"/>
  <c r="U321" i="1"/>
  <c r="U318" i="1"/>
  <c r="U316" i="1"/>
  <c r="U314" i="1"/>
  <c r="U312" i="1"/>
  <c r="U309" i="1"/>
  <c r="U307" i="1"/>
  <c r="U304" i="1"/>
  <c r="U302" i="1"/>
  <c r="U300" i="1"/>
  <c r="U297" i="1"/>
  <c r="U295" i="1"/>
  <c r="U293" i="1"/>
  <c r="U290" i="1"/>
  <c r="U287" i="1"/>
  <c r="U285" i="1"/>
  <c r="U284" i="1"/>
  <c r="U282" i="1"/>
  <c r="U278" i="1"/>
  <c r="U276" i="1"/>
  <c r="U274" i="1"/>
  <c r="U271" i="1"/>
  <c r="U270" i="1"/>
  <c r="U268" i="1"/>
  <c r="U265" i="1"/>
  <c r="U263" i="1"/>
  <c r="U260" i="1"/>
  <c r="U257" i="1"/>
  <c r="U255" i="1"/>
  <c r="U253" i="1"/>
  <c r="U251" i="1"/>
  <c r="U249" i="1"/>
  <c r="U247" i="1"/>
  <c r="U245" i="1"/>
  <c r="U242" i="1"/>
  <c r="U241" i="1"/>
  <c r="U239" i="1"/>
  <c r="U237" i="1"/>
  <c r="U233" i="1"/>
  <c r="U231" i="1"/>
  <c r="U229" i="1"/>
  <c r="U227" i="1"/>
  <c r="U224" i="1"/>
  <c r="U222" i="1"/>
  <c r="U220" i="1"/>
  <c r="U217" i="1"/>
  <c r="U215" i="1"/>
  <c r="U213" i="1"/>
  <c r="U210" i="1"/>
  <c r="U209" i="1"/>
  <c r="U207" i="1"/>
  <c r="U205" i="1"/>
  <c r="U203" i="1"/>
  <c r="U199" i="1"/>
  <c r="U197" i="1"/>
  <c r="U194" i="1"/>
  <c r="U193" i="1"/>
  <c r="U191" i="1"/>
  <c r="U188" i="1"/>
  <c r="U186" i="1"/>
  <c r="U183" i="1"/>
  <c r="U181" i="1"/>
  <c r="U179" i="1"/>
  <c r="U178" i="1"/>
  <c r="U176" i="1"/>
  <c r="U173" i="1"/>
  <c r="U170" i="1"/>
  <c r="U168" i="1"/>
  <c r="U166" i="1"/>
  <c r="U163" i="1"/>
  <c r="U162" i="1"/>
  <c r="U159" i="1"/>
  <c r="U156" i="1"/>
  <c r="U155" i="1"/>
  <c r="U151" i="1"/>
  <c r="U150" i="1"/>
  <c r="U147" i="1"/>
  <c r="U145" i="1"/>
  <c r="U144" i="1"/>
  <c r="U142" i="1"/>
  <c r="T136" i="1"/>
  <c r="T132" i="1"/>
  <c r="T128" i="1"/>
  <c r="T124" i="1"/>
  <c r="T120" i="1"/>
  <c r="T92" i="1"/>
  <c r="U80" i="1"/>
  <c r="T60" i="1"/>
  <c r="T177" i="1"/>
  <c r="T173" i="1"/>
  <c r="T169" i="1"/>
  <c r="T165" i="1"/>
  <c r="T161" i="1"/>
  <c r="T157" i="1"/>
  <c r="T153" i="1"/>
  <c r="T149" i="1"/>
  <c r="T145" i="1"/>
  <c r="T141" i="1"/>
  <c r="T135" i="1"/>
  <c r="U134" i="1"/>
  <c r="T127" i="1"/>
  <c r="U126" i="1"/>
  <c r="T119" i="1"/>
  <c r="U118" i="1"/>
  <c r="U116" i="1"/>
  <c r="U68" i="1"/>
  <c r="T178" i="1"/>
  <c r="T162" i="1"/>
  <c r="T154" i="1"/>
  <c r="T102" i="1"/>
  <c r="U26" i="1"/>
  <c r="T183" i="1"/>
  <c r="T179" i="1"/>
  <c r="T175" i="1"/>
  <c r="T171" i="1"/>
  <c r="T167" i="1"/>
  <c r="T163" i="1"/>
  <c r="T159" i="1"/>
  <c r="T155" i="1"/>
  <c r="T151" i="1"/>
  <c r="T147" i="1"/>
  <c r="T143" i="1"/>
  <c r="T139" i="1"/>
  <c r="U138" i="1"/>
  <c r="T131" i="1"/>
  <c r="U130" i="1"/>
  <c r="T123" i="1"/>
  <c r="U122" i="1"/>
  <c r="T90" i="1"/>
  <c r="T174" i="1"/>
  <c r="T166" i="1"/>
  <c r="T150" i="1"/>
  <c r="T142" i="1"/>
  <c r="U58" i="1"/>
  <c r="T176" i="1"/>
  <c r="T172" i="1"/>
  <c r="T168" i="1"/>
  <c r="T164" i="1"/>
  <c r="T160" i="1"/>
  <c r="T156" i="1"/>
  <c r="T152" i="1"/>
  <c r="T148" i="1"/>
  <c r="T144" i="1"/>
  <c r="T140" i="1"/>
  <c r="T80" i="1"/>
  <c r="T43" i="1"/>
  <c r="U42" i="1"/>
  <c r="T170" i="1"/>
  <c r="T158" i="1"/>
  <c r="T146" i="1"/>
  <c r="T27" i="1"/>
  <c r="U28" i="1"/>
  <c r="U36" i="1"/>
  <c r="U44" i="1"/>
  <c r="U52" i="1"/>
  <c r="U59" i="1"/>
  <c r="U67" i="1"/>
  <c r="U75" i="1"/>
  <c r="U83" i="1"/>
  <c r="U91" i="1"/>
  <c r="U99" i="1"/>
  <c r="U107" i="1"/>
  <c r="U115" i="1"/>
  <c r="T122" i="1"/>
  <c r="T130" i="1"/>
  <c r="T138" i="1"/>
  <c r="T800" i="1"/>
  <c r="T804" i="1"/>
  <c r="T808" i="1"/>
  <c r="T812" i="1"/>
  <c r="T816" i="1"/>
  <c r="T820" i="1"/>
  <c r="T824" i="1"/>
  <c r="T828" i="1"/>
  <c r="T832" i="1"/>
  <c r="T836" i="1"/>
  <c r="T840" i="1"/>
  <c r="T844" i="1"/>
  <c r="T848" i="1"/>
  <c r="T852" i="1"/>
  <c r="T856" i="1"/>
  <c r="T860" i="1"/>
  <c r="T864" i="1"/>
  <c r="T868" i="1"/>
  <c r="T872" i="1"/>
  <c r="T876" i="1"/>
  <c r="T880" i="1"/>
  <c r="Q60" i="2"/>
  <c r="S52" i="2"/>
  <c r="R60" i="2" s="1"/>
  <c r="P52" i="2"/>
  <c r="Q52" i="2"/>
  <c r="P53" i="2"/>
  <c r="AH20" i="1"/>
  <c r="AJ20" i="1"/>
  <c r="Q53" i="2"/>
  <c r="AK20" i="1"/>
  <c r="AK21" i="1" s="1"/>
  <c r="AK24" i="1" s="1"/>
  <c r="AI20" i="1"/>
  <c r="AI21" i="1" s="1"/>
  <c r="AI24" i="1" s="1"/>
  <c r="AI13" i="1"/>
  <c r="AJ18" i="1"/>
  <c r="AO10" i="1"/>
  <c r="AH18" i="1"/>
  <c r="N65" i="1" l="1"/>
  <c r="P64" i="1"/>
  <c r="O64" i="1"/>
  <c r="H6" i="1"/>
  <c r="K8" i="1" s="1"/>
  <c r="W52" i="2"/>
  <c r="T62" i="2"/>
  <c r="T63" i="2" s="1"/>
  <c r="T66" i="2" s="1"/>
  <c r="R62" i="2"/>
  <c r="R63" i="2" s="1"/>
  <c r="R66" i="2" s="1"/>
  <c r="S62" i="2"/>
  <c r="S63" i="2" s="1"/>
  <c r="S66" i="2" s="1"/>
  <c r="Q62" i="2"/>
  <c r="Q63" i="2" s="1"/>
  <c r="Q66" i="2" s="1"/>
  <c r="AK22" i="1"/>
  <c r="AK23" i="1"/>
  <c r="AJ22" i="1"/>
  <c r="AJ23" i="1"/>
  <c r="AI23" i="1"/>
  <c r="AI22" i="1"/>
  <c r="AP10" i="1"/>
  <c r="AQ10" i="1" s="1"/>
  <c r="AJ21" i="1"/>
  <c r="AJ24" i="1" s="1"/>
  <c r="AH23" i="1"/>
  <c r="AH21" i="1"/>
  <c r="AH24" i="1" s="1"/>
  <c r="AH22" i="1"/>
  <c r="K7" i="1" l="1"/>
  <c r="H8" i="1"/>
  <c r="H7" i="1"/>
  <c r="O65" i="1"/>
  <c r="N66" i="1"/>
  <c r="P65" i="1"/>
  <c r="S65" i="2"/>
  <c r="R64" i="2"/>
  <c r="T64" i="2"/>
  <c r="R65" i="2"/>
  <c r="Q64" i="2"/>
  <c r="Q65" i="2"/>
  <c r="S64" i="2"/>
  <c r="T65" i="2"/>
  <c r="X52" i="2"/>
  <c r="AR10" i="1"/>
  <c r="F879" i="1" l="1"/>
  <c r="F863" i="1"/>
  <c r="F847" i="1"/>
  <c r="F831" i="1"/>
  <c r="F815" i="1"/>
  <c r="F799" i="1"/>
  <c r="F783" i="1"/>
  <c r="F767" i="1"/>
  <c r="F751" i="1"/>
  <c r="F735" i="1"/>
  <c r="F719" i="1"/>
  <c r="F703" i="1"/>
  <c r="F687" i="1"/>
  <c r="F671" i="1"/>
  <c r="F655" i="1"/>
  <c r="F639" i="1"/>
  <c r="F623" i="1"/>
  <c r="F607" i="1"/>
  <c r="F591" i="1"/>
  <c r="F878" i="1"/>
  <c r="F862" i="1"/>
  <c r="F846" i="1"/>
  <c r="F830" i="1"/>
  <c r="F814" i="1"/>
  <c r="F798" i="1"/>
  <c r="F782" i="1"/>
  <c r="F766" i="1"/>
  <c r="F750" i="1"/>
  <c r="F734" i="1"/>
  <c r="F718" i="1"/>
  <c r="F702" i="1"/>
  <c r="F686" i="1"/>
  <c r="F670" i="1"/>
  <c r="F654" i="1"/>
  <c r="F638" i="1"/>
  <c r="F622" i="1"/>
  <c r="F606" i="1"/>
  <c r="F590" i="1"/>
  <c r="F574" i="1"/>
  <c r="F558" i="1"/>
  <c r="F881" i="1"/>
  <c r="F865" i="1"/>
  <c r="F849" i="1"/>
  <c r="F833" i="1"/>
  <c r="F817" i="1"/>
  <c r="F801" i="1"/>
  <c r="F785" i="1"/>
  <c r="F769" i="1"/>
  <c r="F753" i="1"/>
  <c r="F737" i="1"/>
  <c r="F721" i="1"/>
  <c r="F705" i="1"/>
  <c r="F689" i="1"/>
  <c r="F673" i="1"/>
  <c r="F657" i="1"/>
  <c r="F641" i="1"/>
  <c r="F625" i="1"/>
  <c r="F609" i="1"/>
  <c r="F593" i="1"/>
  <c r="F577" i="1"/>
  <c r="F561" i="1"/>
  <c r="F545" i="1"/>
  <c r="F820" i="1"/>
  <c r="F756" i="1"/>
  <c r="F692" i="1"/>
  <c r="F628" i="1"/>
  <c r="F571" i="1"/>
  <c r="F541" i="1"/>
  <c r="F525" i="1"/>
  <c r="F509" i="1"/>
  <c r="F493" i="1"/>
  <c r="F477" i="1"/>
  <c r="F461" i="1"/>
  <c r="F445" i="1"/>
  <c r="F429" i="1"/>
  <c r="F413" i="1"/>
  <c r="F397" i="1"/>
  <c r="F381" i="1"/>
  <c r="F365" i="1"/>
  <c r="F349" i="1"/>
  <c r="F333" i="1"/>
  <c r="F875" i="1"/>
  <c r="F859" i="1"/>
  <c r="F843" i="1"/>
  <c r="F827" i="1"/>
  <c r="F811" i="1"/>
  <c r="F795" i="1"/>
  <c r="F779" i="1"/>
  <c r="F763" i="1"/>
  <c r="F747" i="1"/>
  <c r="F731" i="1"/>
  <c r="F715" i="1"/>
  <c r="F699" i="1"/>
  <c r="F683" i="1"/>
  <c r="F667" i="1"/>
  <c r="F651" i="1"/>
  <c r="F635" i="1"/>
  <c r="F619" i="1"/>
  <c r="F603" i="1"/>
  <c r="F587" i="1"/>
  <c r="F874" i="1"/>
  <c r="F858" i="1"/>
  <c r="F842" i="1"/>
  <c r="F826" i="1"/>
  <c r="F810" i="1"/>
  <c r="F794" i="1"/>
  <c r="F778" i="1"/>
  <c r="F762" i="1"/>
  <c r="F746" i="1"/>
  <c r="F730" i="1"/>
  <c r="F714" i="1"/>
  <c r="F698" i="1"/>
  <c r="F682" i="1"/>
  <c r="F666" i="1"/>
  <c r="F650" i="1"/>
  <c r="F634" i="1"/>
  <c r="F618" i="1"/>
  <c r="F602" i="1"/>
  <c r="F586" i="1"/>
  <c r="F570" i="1"/>
  <c r="F554" i="1"/>
  <c r="F877" i="1"/>
  <c r="F861" i="1"/>
  <c r="F845" i="1"/>
  <c r="F829" i="1"/>
  <c r="F813" i="1"/>
  <c r="F797" i="1"/>
  <c r="F781" i="1"/>
  <c r="F765" i="1"/>
  <c r="F749" i="1"/>
  <c r="F733" i="1"/>
  <c r="F717" i="1"/>
  <c r="F701" i="1"/>
  <c r="F685" i="1"/>
  <c r="F669" i="1"/>
  <c r="F653" i="1"/>
  <c r="F637" i="1"/>
  <c r="F621" i="1"/>
  <c r="F605" i="1"/>
  <c r="F589" i="1"/>
  <c r="F573" i="1"/>
  <c r="F557" i="1"/>
  <c r="F868" i="1"/>
  <c r="F804" i="1"/>
  <c r="F740" i="1"/>
  <c r="F676" i="1"/>
  <c r="F612" i="1"/>
  <c r="F563" i="1"/>
  <c r="F537" i="1"/>
  <c r="F521" i="1"/>
  <c r="F505" i="1"/>
  <c r="F489" i="1"/>
  <c r="F473" i="1"/>
  <c r="F457" i="1"/>
  <c r="F441" i="1"/>
  <c r="F425" i="1"/>
  <c r="F409" i="1"/>
  <c r="F393" i="1"/>
  <c r="F377" i="1"/>
  <c r="F361" i="1"/>
  <c r="F345" i="1"/>
  <c r="F871" i="1"/>
  <c r="F855" i="1"/>
  <c r="F839" i="1"/>
  <c r="F823" i="1"/>
  <c r="F807" i="1"/>
  <c r="F791" i="1"/>
  <c r="F775" i="1"/>
  <c r="F759" i="1"/>
  <c r="F743" i="1"/>
  <c r="F727" i="1"/>
  <c r="F711" i="1"/>
  <c r="F695" i="1"/>
  <c r="F679" i="1"/>
  <c r="F663" i="1"/>
  <c r="F647" i="1"/>
  <c r="F631" i="1"/>
  <c r="F615" i="1"/>
  <c r="F599" i="1"/>
  <c r="F583" i="1"/>
  <c r="F870" i="1"/>
  <c r="F854" i="1"/>
  <c r="F838" i="1"/>
  <c r="F822" i="1"/>
  <c r="F806" i="1"/>
  <c r="F790" i="1"/>
  <c r="F774" i="1"/>
  <c r="F758" i="1"/>
  <c r="F742" i="1"/>
  <c r="F726" i="1"/>
  <c r="F710" i="1"/>
  <c r="F694" i="1"/>
  <c r="F678" i="1"/>
  <c r="F662" i="1"/>
  <c r="F646" i="1"/>
  <c r="F630" i="1"/>
  <c r="F614" i="1"/>
  <c r="F598" i="1"/>
  <c r="F582" i="1"/>
  <c r="F566" i="1"/>
  <c r="F550" i="1"/>
  <c r="F873" i="1"/>
  <c r="F857" i="1"/>
  <c r="F841" i="1"/>
  <c r="F825" i="1"/>
  <c r="F809" i="1"/>
  <c r="F793" i="1"/>
  <c r="F777" i="1"/>
  <c r="F761" i="1"/>
  <c r="F745" i="1"/>
  <c r="F729" i="1"/>
  <c r="F713" i="1"/>
  <c r="F697" i="1"/>
  <c r="F681" i="1"/>
  <c r="F665" i="1"/>
  <c r="F649" i="1"/>
  <c r="F633" i="1"/>
  <c r="F617" i="1"/>
  <c r="F601" i="1"/>
  <c r="F585" i="1"/>
  <c r="F569" i="1"/>
  <c r="F553" i="1"/>
  <c r="F852" i="1"/>
  <c r="F788" i="1"/>
  <c r="F724" i="1"/>
  <c r="F660" i="1"/>
  <c r="F596" i="1"/>
  <c r="F555" i="1"/>
  <c r="F533" i="1"/>
  <c r="F517" i="1"/>
  <c r="F501" i="1"/>
  <c r="F485" i="1"/>
  <c r="F469" i="1"/>
  <c r="F453" i="1"/>
  <c r="F437" i="1"/>
  <c r="F421" i="1"/>
  <c r="F405" i="1"/>
  <c r="F389" i="1"/>
  <c r="F373" i="1"/>
  <c r="F357" i="1"/>
  <c r="F341" i="1"/>
  <c r="F867" i="1"/>
  <c r="F851" i="1"/>
  <c r="F835" i="1"/>
  <c r="F819" i="1"/>
  <c r="F803" i="1"/>
  <c r="F787" i="1"/>
  <c r="F771" i="1"/>
  <c r="F755" i="1"/>
  <c r="F739" i="1"/>
  <c r="F723" i="1"/>
  <c r="F707" i="1"/>
  <c r="F691" i="1"/>
  <c r="F675" i="1"/>
  <c r="F659" i="1"/>
  <c r="F643" i="1"/>
  <c r="F627" i="1"/>
  <c r="F611" i="1"/>
  <c r="F595" i="1"/>
  <c r="F579" i="1"/>
  <c r="F866" i="1"/>
  <c r="F850" i="1"/>
  <c r="F834" i="1"/>
  <c r="F818" i="1"/>
  <c r="F802" i="1"/>
  <c r="F786" i="1"/>
  <c r="F770" i="1"/>
  <c r="F754" i="1"/>
  <c r="F738" i="1"/>
  <c r="F722" i="1"/>
  <c r="F706" i="1"/>
  <c r="F690" i="1"/>
  <c r="F674" i="1"/>
  <c r="F658" i="1"/>
  <c r="F642" i="1"/>
  <c r="F626" i="1"/>
  <c r="F610" i="1"/>
  <c r="F594" i="1"/>
  <c r="F578" i="1"/>
  <c r="F562" i="1"/>
  <c r="F546" i="1"/>
  <c r="F869" i="1"/>
  <c r="F853" i="1"/>
  <c r="F837" i="1"/>
  <c r="F821" i="1"/>
  <c r="F805" i="1"/>
  <c r="F789" i="1"/>
  <c r="F773" i="1"/>
  <c r="F757" i="1"/>
  <c r="F741" i="1"/>
  <c r="F725" i="1"/>
  <c r="F709" i="1"/>
  <c r="F693" i="1"/>
  <c r="F677" i="1"/>
  <c r="F661" i="1"/>
  <c r="F645" i="1"/>
  <c r="F629" i="1"/>
  <c r="F613" i="1"/>
  <c r="F597" i="1"/>
  <c r="F581" i="1"/>
  <c r="F565" i="1"/>
  <c r="F549" i="1"/>
  <c r="F836" i="1"/>
  <c r="F772" i="1"/>
  <c r="F708" i="1"/>
  <c r="F644" i="1"/>
  <c r="F580" i="1"/>
  <c r="F547" i="1"/>
  <c r="F529" i="1"/>
  <c r="F513" i="1"/>
  <c r="F497" i="1"/>
  <c r="F481" i="1"/>
  <c r="F465" i="1"/>
  <c r="F449" i="1"/>
  <c r="F433" i="1"/>
  <c r="F417" i="1"/>
  <c r="F401" i="1"/>
  <c r="F385" i="1"/>
  <c r="F369" i="1"/>
  <c r="F353" i="1"/>
  <c r="F337" i="1"/>
  <c r="F321" i="1"/>
  <c r="F305" i="1"/>
  <c r="F848" i="1"/>
  <c r="F784" i="1"/>
  <c r="F720" i="1"/>
  <c r="F329" i="1"/>
  <c r="F309" i="1"/>
  <c r="F832" i="1"/>
  <c r="F752" i="1"/>
  <c r="F672" i="1"/>
  <c r="F608" i="1"/>
  <c r="F560" i="1"/>
  <c r="F536" i="1"/>
  <c r="F520" i="1"/>
  <c r="F504" i="1"/>
  <c r="F488" i="1"/>
  <c r="F472" i="1"/>
  <c r="F456" i="1"/>
  <c r="F440" i="1"/>
  <c r="F424" i="1"/>
  <c r="F408" i="1"/>
  <c r="F392" i="1"/>
  <c r="F376" i="1"/>
  <c r="F360" i="1"/>
  <c r="F344" i="1"/>
  <c r="F328" i="1"/>
  <c r="F312" i="1"/>
  <c r="F876" i="1"/>
  <c r="F812" i="1"/>
  <c r="F748" i="1"/>
  <c r="F684" i="1"/>
  <c r="F620" i="1"/>
  <c r="F567" i="1"/>
  <c r="F539" i="1"/>
  <c r="F523" i="1"/>
  <c r="F507" i="1"/>
  <c r="F491" i="1"/>
  <c r="F475" i="1"/>
  <c r="F459" i="1"/>
  <c r="F443" i="1"/>
  <c r="F427" i="1"/>
  <c r="F411" i="1"/>
  <c r="F395" i="1"/>
  <c r="F379" i="1"/>
  <c r="F363" i="1"/>
  <c r="F347" i="1"/>
  <c r="F331" i="1"/>
  <c r="F632" i="1"/>
  <c r="F510" i="1"/>
  <c r="F446" i="1"/>
  <c r="F382" i="1"/>
  <c r="F323" i="1"/>
  <c r="F295" i="1"/>
  <c r="F279" i="1"/>
  <c r="F263" i="1"/>
  <c r="F247" i="1"/>
  <c r="F231" i="1"/>
  <c r="F215" i="1"/>
  <c r="F199" i="1"/>
  <c r="F183" i="1"/>
  <c r="F167" i="1"/>
  <c r="F151" i="1"/>
  <c r="F135" i="1"/>
  <c r="F119" i="1"/>
  <c r="F103" i="1"/>
  <c r="F87" i="1"/>
  <c r="F71" i="1"/>
  <c r="F680" i="1"/>
  <c r="F522" i="1"/>
  <c r="F458" i="1"/>
  <c r="F394" i="1"/>
  <c r="F330" i="1"/>
  <c r="F298" i="1"/>
  <c r="F282" i="1"/>
  <c r="F266" i="1"/>
  <c r="F250" i="1"/>
  <c r="F234" i="1"/>
  <c r="F218" i="1"/>
  <c r="F202" i="1"/>
  <c r="F186" i="1"/>
  <c r="F170" i="1"/>
  <c r="F154" i="1"/>
  <c r="F138" i="1"/>
  <c r="F122" i="1"/>
  <c r="F106" i="1"/>
  <c r="F90" i="1"/>
  <c r="F74" i="1"/>
  <c r="F58" i="1"/>
  <c r="F792" i="1"/>
  <c r="F556" i="1"/>
  <c r="F486" i="1"/>
  <c r="F422" i="1"/>
  <c r="F358" i="1"/>
  <c r="F311" i="1"/>
  <c r="F289" i="1"/>
  <c r="F273" i="1"/>
  <c r="F257" i="1"/>
  <c r="F241" i="1"/>
  <c r="F225" i="1"/>
  <c r="F209" i="1"/>
  <c r="F193" i="1"/>
  <c r="F177" i="1"/>
  <c r="F161" i="1"/>
  <c r="F145" i="1"/>
  <c r="F129" i="1"/>
  <c r="F113" i="1"/>
  <c r="F97" i="1"/>
  <c r="F81" i="1"/>
  <c r="F65" i="1"/>
  <c r="F648" i="1"/>
  <c r="F326" i="1"/>
  <c r="F248" i="1"/>
  <c r="F184" i="1"/>
  <c r="F120" i="1"/>
  <c r="F63" i="1"/>
  <c r="F40" i="1"/>
  <c r="F24" i="1"/>
  <c r="F268" i="1"/>
  <c r="F76" i="1"/>
  <c r="F840" i="1"/>
  <c r="F370" i="1"/>
  <c r="F260" i="1"/>
  <c r="F196" i="1"/>
  <c r="F132" i="1"/>
  <c r="F68" i="1"/>
  <c r="F43" i="1"/>
  <c r="F27" i="1"/>
  <c r="F402" i="1"/>
  <c r="F140" i="1"/>
  <c r="F25" i="1"/>
  <c r="F418" i="1"/>
  <c r="F272" i="1"/>
  <c r="F208" i="1"/>
  <c r="F144" i="1"/>
  <c r="F80" i="1"/>
  <c r="F46" i="1"/>
  <c r="F30" i="1"/>
  <c r="F204" i="1"/>
  <c r="F325" i="1"/>
  <c r="F301" i="1"/>
  <c r="F816" i="1"/>
  <c r="F736" i="1"/>
  <c r="F656" i="1"/>
  <c r="F592" i="1"/>
  <c r="F552" i="1"/>
  <c r="F532" i="1"/>
  <c r="F516" i="1"/>
  <c r="F500" i="1"/>
  <c r="F484" i="1"/>
  <c r="F468" i="1"/>
  <c r="F452" i="1"/>
  <c r="F436" i="1"/>
  <c r="F420" i="1"/>
  <c r="F404" i="1"/>
  <c r="F388" i="1"/>
  <c r="F372" i="1"/>
  <c r="F356" i="1"/>
  <c r="F340" i="1"/>
  <c r="F324" i="1"/>
  <c r="F308" i="1"/>
  <c r="F860" i="1"/>
  <c r="F796" i="1"/>
  <c r="F732" i="1"/>
  <c r="F668" i="1"/>
  <c r="F604" i="1"/>
  <c r="F559" i="1"/>
  <c r="F535" i="1"/>
  <c r="F519" i="1"/>
  <c r="F503" i="1"/>
  <c r="F487" i="1"/>
  <c r="F471" i="1"/>
  <c r="F455" i="1"/>
  <c r="F439" i="1"/>
  <c r="F423" i="1"/>
  <c r="F407" i="1"/>
  <c r="F391" i="1"/>
  <c r="F375" i="1"/>
  <c r="F359" i="1"/>
  <c r="F343" i="1"/>
  <c r="F824" i="1"/>
  <c r="F572" i="1"/>
  <c r="F494" i="1"/>
  <c r="F430" i="1"/>
  <c r="F366" i="1"/>
  <c r="F315" i="1"/>
  <c r="F291" i="1"/>
  <c r="F275" i="1"/>
  <c r="F259" i="1"/>
  <c r="F243" i="1"/>
  <c r="F227" i="1"/>
  <c r="F211" i="1"/>
  <c r="F195" i="1"/>
  <c r="F179" i="1"/>
  <c r="F163" i="1"/>
  <c r="F147" i="1"/>
  <c r="F131" i="1"/>
  <c r="F115" i="1"/>
  <c r="F99" i="1"/>
  <c r="F83" i="1"/>
  <c r="F872" i="1"/>
  <c r="F616" i="1"/>
  <c r="F506" i="1"/>
  <c r="F442" i="1"/>
  <c r="F378" i="1"/>
  <c r="F322" i="1"/>
  <c r="F294" i="1"/>
  <c r="F278" i="1"/>
  <c r="F262" i="1"/>
  <c r="F246" i="1"/>
  <c r="F230" i="1"/>
  <c r="F214" i="1"/>
  <c r="F198" i="1"/>
  <c r="F182" i="1"/>
  <c r="F166" i="1"/>
  <c r="F150" i="1"/>
  <c r="F134" i="1"/>
  <c r="F118" i="1"/>
  <c r="F102" i="1"/>
  <c r="F86" i="1"/>
  <c r="F70" i="1"/>
  <c r="F54" i="1"/>
  <c r="F728" i="1"/>
  <c r="F534" i="1"/>
  <c r="F470" i="1"/>
  <c r="F406" i="1"/>
  <c r="F342" i="1"/>
  <c r="F303" i="1"/>
  <c r="F285" i="1"/>
  <c r="F269" i="1"/>
  <c r="F253" i="1"/>
  <c r="F237" i="1"/>
  <c r="F221" i="1"/>
  <c r="F205" i="1"/>
  <c r="F189" i="1"/>
  <c r="F173" i="1"/>
  <c r="F157" i="1"/>
  <c r="F141" i="1"/>
  <c r="F125" i="1"/>
  <c r="F109" i="1"/>
  <c r="F93" i="1"/>
  <c r="F77" i="1"/>
  <c r="F61" i="1"/>
  <c r="F514" i="1"/>
  <c r="F296" i="1"/>
  <c r="F232" i="1"/>
  <c r="F168" i="1"/>
  <c r="F104" i="1"/>
  <c r="F55" i="1"/>
  <c r="F36" i="1"/>
  <c r="F22" i="1"/>
  <c r="F220" i="1"/>
  <c r="F49" i="1"/>
  <c r="F584" i="1"/>
  <c r="F318" i="1"/>
  <c r="F244" i="1"/>
  <c r="F180" i="1"/>
  <c r="F116" i="1"/>
  <c r="F60" i="1"/>
  <c r="F39" i="1"/>
  <c r="F23" i="1"/>
  <c r="F284" i="1"/>
  <c r="F92" i="1"/>
  <c r="F776" i="1"/>
  <c r="F354" i="1"/>
  <c r="F256" i="1"/>
  <c r="F192" i="1"/>
  <c r="F128" i="1"/>
  <c r="F67" i="1"/>
  <c r="F42" i="1"/>
  <c r="F466" i="1"/>
  <c r="F156" i="1"/>
  <c r="F33" i="1"/>
  <c r="F317" i="1"/>
  <c r="F880" i="1"/>
  <c r="F800" i="1"/>
  <c r="F704" i="1"/>
  <c r="F640" i="1"/>
  <c r="F576" i="1"/>
  <c r="F544" i="1"/>
  <c r="F528" i="1"/>
  <c r="F512" i="1"/>
  <c r="F496" i="1"/>
  <c r="F480" i="1"/>
  <c r="F464" i="1"/>
  <c r="F448" i="1"/>
  <c r="F432" i="1"/>
  <c r="F416" i="1"/>
  <c r="F400" i="1"/>
  <c r="F384" i="1"/>
  <c r="F368" i="1"/>
  <c r="F352" i="1"/>
  <c r="F336" i="1"/>
  <c r="F320" i="1"/>
  <c r="F304" i="1"/>
  <c r="F844" i="1"/>
  <c r="F780" i="1"/>
  <c r="F716" i="1"/>
  <c r="F652" i="1"/>
  <c r="F588" i="1"/>
  <c r="F551" i="1"/>
  <c r="F531" i="1"/>
  <c r="F515" i="1"/>
  <c r="F499" i="1"/>
  <c r="F483" i="1"/>
  <c r="F467" i="1"/>
  <c r="F451" i="1"/>
  <c r="F435" i="1"/>
  <c r="F419" i="1"/>
  <c r="F403" i="1"/>
  <c r="F387" i="1"/>
  <c r="F371" i="1"/>
  <c r="F355" i="1"/>
  <c r="F339" i="1"/>
  <c r="F760" i="1"/>
  <c r="F542" i="1"/>
  <c r="F478" i="1"/>
  <c r="F414" i="1"/>
  <c r="F350" i="1"/>
  <c r="F307" i="1"/>
  <c r="F287" i="1"/>
  <c r="F271" i="1"/>
  <c r="F255" i="1"/>
  <c r="F239" i="1"/>
  <c r="F223" i="1"/>
  <c r="F207" i="1"/>
  <c r="F191" i="1"/>
  <c r="F175" i="1"/>
  <c r="F159" i="1"/>
  <c r="F143" i="1"/>
  <c r="F127" i="1"/>
  <c r="F111" i="1"/>
  <c r="F95" i="1"/>
  <c r="F79" i="1"/>
  <c r="F808" i="1"/>
  <c r="F564" i="1"/>
  <c r="F490" i="1"/>
  <c r="F426" i="1"/>
  <c r="F362" i="1"/>
  <c r="F314" i="1"/>
  <c r="F290" i="1"/>
  <c r="F274" i="1"/>
  <c r="F258" i="1"/>
  <c r="F242" i="1"/>
  <c r="F226" i="1"/>
  <c r="F210" i="1"/>
  <c r="F194" i="1"/>
  <c r="F178" i="1"/>
  <c r="F162" i="1"/>
  <c r="F146" i="1"/>
  <c r="F130" i="1"/>
  <c r="F114" i="1"/>
  <c r="F98" i="1"/>
  <c r="F82" i="1"/>
  <c r="F66" i="1"/>
  <c r="F50" i="1"/>
  <c r="F664" i="1"/>
  <c r="F518" i="1"/>
  <c r="F454" i="1"/>
  <c r="F390" i="1"/>
  <c r="F327" i="1"/>
  <c r="F297" i="1"/>
  <c r="F281" i="1"/>
  <c r="F265" i="1"/>
  <c r="F249" i="1"/>
  <c r="F233" i="1"/>
  <c r="F217" i="1"/>
  <c r="F201" i="1"/>
  <c r="F185" i="1"/>
  <c r="F169" i="1"/>
  <c r="F153" i="1"/>
  <c r="F137" i="1"/>
  <c r="F121" i="1"/>
  <c r="F105" i="1"/>
  <c r="F89" i="1"/>
  <c r="F73" i="1"/>
  <c r="F57" i="1"/>
  <c r="F450" i="1"/>
  <c r="F280" i="1"/>
  <c r="F216" i="1"/>
  <c r="F152" i="1"/>
  <c r="F88" i="1"/>
  <c r="F48" i="1"/>
  <c r="F32" i="1"/>
  <c r="F530" i="1"/>
  <c r="F172" i="1"/>
  <c r="F41" i="1"/>
  <c r="F498" i="1"/>
  <c r="F292" i="1"/>
  <c r="F228" i="1"/>
  <c r="F164" i="1"/>
  <c r="F100" i="1"/>
  <c r="F52" i="1"/>
  <c r="F35" i="1"/>
  <c r="F26" i="1"/>
  <c r="F236" i="1"/>
  <c r="F56" i="1"/>
  <c r="F548" i="1"/>
  <c r="F310" i="1"/>
  <c r="F240" i="1"/>
  <c r="F176" i="1"/>
  <c r="F112" i="1"/>
  <c r="F59" i="1"/>
  <c r="F38" i="1"/>
  <c r="F302" i="1"/>
  <c r="F108" i="1"/>
  <c r="F21" i="1"/>
  <c r="F313" i="1"/>
  <c r="F864" i="1"/>
  <c r="F768" i="1"/>
  <c r="F688" i="1"/>
  <c r="F624" i="1"/>
  <c r="F568" i="1"/>
  <c r="F540" i="1"/>
  <c r="F524" i="1"/>
  <c r="F508" i="1"/>
  <c r="F492" i="1"/>
  <c r="F476" i="1"/>
  <c r="F460" i="1"/>
  <c r="F444" i="1"/>
  <c r="F428" i="1"/>
  <c r="F412" i="1"/>
  <c r="F396" i="1"/>
  <c r="F380" i="1"/>
  <c r="F364" i="1"/>
  <c r="F348" i="1"/>
  <c r="F332" i="1"/>
  <c r="F316" i="1"/>
  <c r="F300" i="1"/>
  <c r="F828" i="1"/>
  <c r="F764" i="1"/>
  <c r="F700" i="1"/>
  <c r="F636" i="1"/>
  <c r="F575" i="1"/>
  <c r="F543" i="1"/>
  <c r="F527" i="1"/>
  <c r="F511" i="1"/>
  <c r="F495" i="1"/>
  <c r="F479" i="1"/>
  <c r="F463" i="1"/>
  <c r="F447" i="1"/>
  <c r="F431" i="1"/>
  <c r="F415" i="1"/>
  <c r="F399" i="1"/>
  <c r="F383" i="1"/>
  <c r="F367" i="1"/>
  <c r="F351" i="1"/>
  <c r="F335" i="1"/>
  <c r="F696" i="1"/>
  <c r="F526" i="1"/>
  <c r="F462" i="1"/>
  <c r="F398" i="1"/>
  <c r="F334" i="1"/>
  <c r="F299" i="1"/>
  <c r="F283" i="1"/>
  <c r="F267" i="1"/>
  <c r="F251" i="1"/>
  <c r="F235" i="1"/>
  <c r="F219" i="1"/>
  <c r="F203" i="1"/>
  <c r="F187" i="1"/>
  <c r="F171" i="1"/>
  <c r="F155" i="1"/>
  <c r="F139" i="1"/>
  <c r="F123" i="1"/>
  <c r="F107" i="1"/>
  <c r="F91" i="1"/>
  <c r="F75" i="1"/>
  <c r="F744" i="1"/>
  <c r="F538" i="1"/>
  <c r="F474" i="1"/>
  <c r="F410" i="1"/>
  <c r="F346" i="1"/>
  <c r="F306" i="1"/>
  <c r="F286" i="1"/>
  <c r="F270" i="1"/>
  <c r="F254" i="1"/>
  <c r="F238" i="1"/>
  <c r="F222" i="1"/>
  <c r="F206" i="1"/>
  <c r="F190" i="1"/>
  <c r="F174" i="1"/>
  <c r="F158" i="1"/>
  <c r="F142" i="1"/>
  <c r="F126" i="1"/>
  <c r="F110" i="1"/>
  <c r="F94" i="1"/>
  <c r="F78" i="1"/>
  <c r="F62" i="1"/>
  <c r="F856" i="1"/>
  <c r="F600" i="1"/>
  <c r="F502" i="1"/>
  <c r="F438" i="1"/>
  <c r="F374" i="1"/>
  <c r="F319" i="1"/>
  <c r="F293" i="1"/>
  <c r="F277" i="1"/>
  <c r="F261" i="1"/>
  <c r="F245" i="1"/>
  <c r="F229" i="1"/>
  <c r="F213" i="1"/>
  <c r="F197" i="1"/>
  <c r="F181" i="1"/>
  <c r="F165" i="1"/>
  <c r="F149" i="1"/>
  <c r="F133" i="1"/>
  <c r="F117" i="1"/>
  <c r="F101" i="1"/>
  <c r="F85" i="1"/>
  <c r="F69" i="1"/>
  <c r="F53" i="1"/>
  <c r="F386" i="1"/>
  <c r="F264" i="1"/>
  <c r="F200" i="1"/>
  <c r="F136" i="1"/>
  <c r="F72" i="1"/>
  <c r="F44" i="1"/>
  <c r="F28" i="1"/>
  <c r="F338" i="1"/>
  <c r="F124" i="1"/>
  <c r="F29" i="1"/>
  <c r="F434" i="1"/>
  <c r="F276" i="1"/>
  <c r="F212" i="1"/>
  <c r="F148" i="1"/>
  <c r="F84" i="1"/>
  <c r="F47" i="1"/>
  <c r="F31" i="1"/>
  <c r="F712" i="1"/>
  <c r="F188" i="1"/>
  <c r="F37" i="1"/>
  <c r="F482" i="1"/>
  <c r="F288" i="1"/>
  <c r="F224" i="1"/>
  <c r="F160" i="1"/>
  <c r="F96" i="1"/>
  <c r="F51" i="1"/>
  <c r="F34" i="1"/>
  <c r="F252" i="1"/>
  <c r="F64" i="1"/>
  <c r="F45" i="1"/>
  <c r="G881" i="1"/>
  <c r="G865" i="1"/>
  <c r="G849" i="1"/>
  <c r="G833" i="1"/>
  <c r="G817" i="1"/>
  <c r="G801" i="1"/>
  <c r="G785" i="1"/>
  <c r="G769" i="1"/>
  <c r="G753" i="1"/>
  <c r="G737" i="1"/>
  <c r="G721" i="1"/>
  <c r="G705" i="1"/>
  <c r="G689" i="1"/>
  <c r="G673" i="1"/>
  <c r="G657" i="1"/>
  <c r="G641" i="1"/>
  <c r="G625" i="1"/>
  <c r="G609" i="1"/>
  <c r="G593" i="1"/>
  <c r="G577" i="1"/>
  <c r="G561" i="1"/>
  <c r="G545" i="1"/>
  <c r="G868" i="1"/>
  <c r="G852" i="1"/>
  <c r="G836" i="1"/>
  <c r="G820" i="1"/>
  <c r="G804" i="1"/>
  <c r="G788" i="1"/>
  <c r="G772" i="1"/>
  <c r="G756" i="1"/>
  <c r="G740" i="1"/>
  <c r="G724" i="1"/>
  <c r="G708" i="1"/>
  <c r="G692" i="1"/>
  <c r="G676" i="1"/>
  <c r="G660" i="1"/>
  <c r="G644" i="1"/>
  <c r="G628" i="1"/>
  <c r="G612" i="1"/>
  <c r="G867" i="1"/>
  <c r="G851" i="1"/>
  <c r="G835" i="1"/>
  <c r="G819" i="1"/>
  <c r="G803" i="1"/>
  <c r="G787" i="1"/>
  <c r="G771" i="1"/>
  <c r="G755" i="1"/>
  <c r="G739" i="1"/>
  <c r="G723" i="1"/>
  <c r="G707" i="1"/>
  <c r="G691" i="1"/>
  <c r="G675" i="1"/>
  <c r="G659" i="1"/>
  <c r="G643" i="1"/>
  <c r="G627" i="1"/>
  <c r="G611" i="1"/>
  <c r="G866" i="1"/>
  <c r="G850" i="1"/>
  <c r="G834" i="1"/>
  <c r="G818" i="1"/>
  <c r="G802" i="1"/>
  <c r="G786" i="1"/>
  <c r="G770" i="1"/>
  <c r="G754" i="1"/>
  <c r="G738" i="1"/>
  <c r="G722" i="1"/>
  <c r="G706" i="1"/>
  <c r="G690" i="1"/>
  <c r="G674" i="1"/>
  <c r="G658" i="1"/>
  <c r="G642" i="1"/>
  <c r="G626" i="1"/>
  <c r="G610" i="1"/>
  <c r="G594" i="1"/>
  <c r="G578" i="1"/>
  <c r="G562" i="1"/>
  <c r="G546" i="1"/>
  <c r="G592" i="1"/>
  <c r="G560" i="1"/>
  <c r="G535" i="1"/>
  <c r="G519" i="1"/>
  <c r="G503" i="1"/>
  <c r="G487" i="1"/>
  <c r="G471" i="1"/>
  <c r="G455" i="1"/>
  <c r="G439" i="1"/>
  <c r="G423" i="1"/>
  <c r="G407" i="1"/>
  <c r="G391" i="1"/>
  <c r="G375" i="1"/>
  <c r="G359" i="1"/>
  <c r="G343" i="1"/>
  <c r="G327" i="1"/>
  <c r="G311" i="1"/>
  <c r="G295" i="1"/>
  <c r="G279" i="1"/>
  <c r="G263" i="1"/>
  <c r="G247" i="1"/>
  <c r="G231" i="1"/>
  <c r="G215" i="1"/>
  <c r="G199" i="1"/>
  <c r="G591" i="1"/>
  <c r="G559" i="1"/>
  <c r="G534" i="1"/>
  <c r="G518" i="1"/>
  <c r="G502" i="1"/>
  <c r="G486" i="1"/>
  <c r="G470" i="1"/>
  <c r="G454" i="1"/>
  <c r="G438" i="1"/>
  <c r="G422" i="1"/>
  <c r="G877" i="1"/>
  <c r="G861" i="1"/>
  <c r="G845" i="1"/>
  <c r="G829" i="1"/>
  <c r="G813" i="1"/>
  <c r="G797" i="1"/>
  <c r="G781" i="1"/>
  <c r="G765" i="1"/>
  <c r="G749" i="1"/>
  <c r="G733" i="1"/>
  <c r="G717" i="1"/>
  <c r="G701" i="1"/>
  <c r="G685" i="1"/>
  <c r="G669" i="1"/>
  <c r="G653" i="1"/>
  <c r="G637" i="1"/>
  <c r="G621" i="1"/>
  <c r="G605" i="1"/>
  <c r="G589" i="1"/>
  <c r="G573" i="1"/>
  <c r="G557" i="1"/>
  <c r="G880" i="1"/>
  <c r="G864" i="1"/>
  <c r="G848" i="1"/>
  <c r="G832" i="1"/>
  <c r="G816" i="1"/>
  <c r="G800" i="1"/>
  <c r="G784" i="1"/>
  <c r="G768" i="1"/>
  <c r="G752" i="1"/>
  <c r="G736" i="1"/>
  <c r="G720" i="1"/>
  <c r="G704" i="1"/>
  <c r="G688" i="1"/>
  <c r="G672" i="1"/>
  <c r="G656" i="1"/>
  <c r="G640" i="1"/>
  <c r="G624" i="1"/>
  <c r="G879" i="1"/>
  <c r="G863" i="1"/>
  <c r="G847" i="1"/>
  <c r="G831" i="1"/>
  <c r="G815" i="1"/>
  <c r="G799" i="1"/>
  <c r="G783" i="1"/>
  <c r="G767" i="1"/>
  <c r="G751" i="1"/>
  <c r="G735" i="1"/>
  <c r="G719" i="1"/>
  <c r="G703" i="1"/>
  <c r="G687" i="1"/>
  <c r="G671" i="1"/>
  <c r="G655" i="1"/>
  <c r="G639" i="1"/>
  <c r="G623" i="1"/>
  <c r="G878" i="1"/>
  <c r="G862" i="1"/>
  <c r="G846" i="1"/>
  <c r="G830" i="1"/>
  <c r="G814" i="1"/>
  <c r="G798" i="1"/>
  <c r="G782" i="1"/>
  <c r="G766" i="1"/>
  <c r="G750" i="1"/>
  <c r="G734" i="1"/>
  <c r="G718" i="1"/>
  <c r="G702" i="1"/>
  <c r="G686" i="1"/>
  <c r="G670" i="1"/>
  <c r="G654" i="1"/>
  <c r="G638" i="1"/>
  <c r="G622" i="1"/>
  <c r="G873" i="1"/>
  <c r="G857" i="1"/>
  <c r="G841" i="1"/>
  <c r="G825" i="1"/>
  <c r="G809" i="1"/>
  <c r="G793" i="1"/>
  <c r="G777" i="1"/>
  <c r="G761" i="1"/>
  <c r="G745" i="1"/>
  <c r="G729" i="1"/>
  <c r="G713" i="1"/>
  <c r="G697" i="1"/>
  <c r="G681" i="1"/>
  <c r="G665" i="1"/>
  <c r="G649" i="1"/>
  <c r="G633" i="1"/>
  <c r="G617" i="1"/>
  <c r="G601" i="1"/>
  <c r="G585" i="1"/>
  <c r="G569" i="1"/>
  <c r="G553" i="1"/>
  <c r="G876" i="1"/>
  <c r="G860" i="1"/>
  <c r="G844" i="1"/>
  <c r="G828" i="1"/>
  <c r="G812" i="1"/>
  <c r="G796" i="1"/>
  <c r="G780" i="1"/>
  <c r="G764" i="1"/>
  <c r="G748" i="1"/>
  <c r="G732" i="1"/>
  <c r="G716" i="1"/>
  <c r="G700" i="1"/>
  <c r="G684" i="1"/>
  <c r="G668" i="1"/>
  <c r="G652" i="1"/>
  <c r="G636" i="1"/>
  <c r="G620" i="1"/>
  <c r="G875" i="1"/>
  <c r="G859" i="1"/>
  <c r="G843" i="1"/>
  <c r="G827" i="1"/>
  <c r="G811" i="1"/>
  <c r="G795" i="1"/>
  <c r="G779" i="1"/>
  <c r="G763" i="1"/>
  <c r="G747" i="1"/>
  <c r="G731" i="1"/>
  <c r="G715" i="1"/>
  <c r="G699" i="1"/>
  <c r="G683" i="1"/>
  <c r="G667" i="1"/>
  <c r="G651" i="1"/>
  <c r="G635" i="1"/>
  <c r="G619" i="1"/>
  <c r="G874" i="1"/>
  <c r="G858" i="1"/>
  <c r="G842" i="1"/>
  <c r="G826" i="1"/>
  <c r="G810" i="1"/>
  <c r="G794" i="1"/>
  <c r="G778" i="1"/>
  <c r="G762" i="1"/>
  <c r="G746" i="1"/>
  <c r="G730" i="1"/>
  <c r="G714" i="1"/>
  <c r="G698" i="1"/>
  <c r="G682" i="1"/>
  <c r="G666" i="1"/>
  <c r="G650" i="1"/>
  <c r="G634" i="1"/>
  <c r="G618" i="1"/>
  <c r="G869" i="1"/>
  <c r="G853" i="1"/>
  <c r="G837" i="1"/>
  <c r="G821" i="1"/>
  <c r="G805" i="1"/>
  <c r="G789" i="1"/>
  <c r="G773" i="1"/>
  <c r="G757" i="1"/>
  <c r="G741" i="1"/>
  <c r="G725" i="1"/>
  <c r="G709" i="1"/>
  <c r="G693" i="1"/>
  <c r="G677" i="1"/>
  <c r="G661" i="1"/>
  <c r="G645" i="1"/>
  <c r="G629" i="1"/>
  <c r="G613" i="1"/>
  <c r="G597" i="1"/>
  <c r="G581" i="1"/>
  <c r="G565" i="1"/>
  <c r="G549" i="1"/>
  <c r="G872" i="1"/>
  <c r="G856" i="1"/>
  <c r="G840" i="1"/>
  <c r="G824" i="1"/>
  <c r="G808" i="1"/>
  <c r="G792" i="1"/>
  <c r="G776" i="1"/>
  <c r="G760" i="1"/>
  <c r="G744" i="1"/>
  <c r="G728" i="1"/>
  <c r="G712" i="1"/>
  <c r="G696" i="1"/>
  <c r="G680" i="1"/>
  <c r="G664" i="1"/>
  <c r="G648" i="1"/>
  <c r="G632" i="1"/>
  <c r="G616" i="1"/>
  <c r="G871" i="1"/>
  <c r="G855" i="1"/>
  <c r="G839" i="1"/>
  <c r="G823" i="1"/>
  <c r="G807" i="1"/>
  <c r="G791" i="1"/>
  <c r="G775" i="1"/>
  <c r="G759" i="1"/>
  <c r="G743" i="1"/>
  <c r="G727" i="1"/>
  <c r="G711" i="1"/>
  <c r="G695" i="1"/>
  <c r="G679" i="1"/>
  <c r="G663" i="1"/>
  <c r="G647" i="1"/>
  <c r="G631" i="1"/>
  <c r="G615" i="1"/>
  <c r="G870" i="1"/>
  <c r="G854" i="1"/>
  <c r="G838" i="1"/>
  <c r="G822" i="1"/>
  <c r="G806" i="1"/>
  <c r="G790" i="1"/>
  <c r="G774" i="1"/>
  <c r="G758" i="1"/>
  <c r="G742" i="1"/>
  <c r="G726" i="1"/>
  <c r="G710" i="1"/>
  <c r="G694" i="1"/>
  <c r="G678" i="1"/>
  <c r="G662" i="1"/>
  <c r="G646" i="1"/>
  <c r="G630" i="1"/>
  <c r="G614" i="1"/>
  <c r="G598" i="1"/>
  <c r="G582" i="1"/>
  <c r="G566" i="1"/>
  <c r="G550" i="1"/>
  <c r="G600" i="1"/>
  <c r="G568" i="1"/>
  <c r="G539" i="1"/>
  <c r="G523" i="1"/>
  <c r="G507" i="1"/>
  <c r="G491" i="1"/>
  <c r="G475" i="1"/>
  <c r="G459" i="1"/>
  <c r="G443" i="1"/>
  <c r="G606" i="1"/>
  <c r="G574" i="1"/>
  <c r="G542" i="1"/>
  <c r="G552" i="1"/>
  <c r="G515" i="1"/>
  <c r="G483" i="1"/>
  <c r="G451" i="1"/>
  <c r="G427" i="1"/>
  <c r="G403" i="1"/>
  <c r="G383" i="1"/>
  <c r="G363" i="1"/>
  <c r="G339" i="1"/>
  <c r="G319" i="1"/>
  <c r="G299" i="1"/>
  <c r="G275" i="1"/>
  <c r="G255" i="1"/>
  <c r="G235" i="1"/>
  <c r="G211" i="1"/>
  <c r="G607" i="1"/>
  <c r="G567" i="1"/>
  <c r="G530" i="1"/>
  <c r="G510" i="1"/>
  <c r="G490" i="1"/>
  <c r="G466" i="1"/>
  <c r="G446" i="1"/>
  <c r="G426" i="1"/>
  <c r="G406" i="1"/>
  <c r="G390" i="1"/>
  <c r="G374" i="1"/>
  <c r="G358" i="1"/>
  <c r="G342" i="1"/>
  <c r="G326" i="1"/>
  <c r="G310" i="1"/>
  <c r="G294" i="1"/>
  <c r="G278" i="1"/>
  <c r="G262" i="1"/>
  <c r="G246" i="1"/>
  <c r="G596" i="1"/>
  <c r="G564" i="1"/>
  <c r="G537" i="1"/>
  <c r="G521" i="1"/>
  <c r="G505" i="1"/>
  <c r="G489" i="1"/>
  <c r="G473" i="1"/>
  <c r="G457" i="1"/>
  <c r="G441" i="1"/>
  <c r="G425" i="1"/>
  <c r="G409" i="1"/>
  <c r="G393" i="1"/>
  <c r="G377" i="1"/>
  <c r="G361" i="1"/>
  <c r="G345" i="1"/>
  <c r="G329" i="1"/>
  <c r="G313" i="1"/>
  <c r="G297" i="1"/>
  <c r="G281" i="1"/>
  <c r="G265" i="1"/>
  <c r="G249" i="1"/>
  <c r="G603" i="1"/>
  <c r="G571" i="1"/>
  <c r="G540" i="1"/>
  <c r="G476" i="1"/>
  <c r="G412" i="1"/>
  <c r="G348" i="1"/>
  <c r="G284" i="1"/>
  <c r="G230" i="1"/>
  <c r="G209" i="1"/>
  <c r="G189" i="1"/>
  <c r="G173" i="1"/>
  <c r="G157" i="1"/>
  <c r="G141" i="1"/>
  <c r="G125" i="1"/>
  <c r="G109" i="1"/>
  <c r="G93" i="1"/>
  <c r="G77" i="1"/>
  <c r="G61" i="1"/>
  <c r="G45" i="1"/>
  <c r="G29" i="1"/>
  <c r="G27" i="1"/>
  <c r="G602" i="1"/>
  <c r="G570" i="1"/>
  <c r="G608" i="1"/>
  <c r="G544" i="1"/>
  <c r="G511" i="1"/>
  <c r="G479" i="1"/>
  <c r="G447" i="1"/>
  <c r="G419" i="1"/>
  <c r="G399" i="1"/>
  <c r="G379" i="1"/>
  <c r="G355" i="1"/>
  <c r="G335" i="1"/>
  <c r="G315" i="1"/>
  <c r="G291" i="1"/>
  <c r="G271" i="1"/>
  <c r="G251" i="1"/>
  <c r="G227" i="1"/>
  <c r="G207" i="1"/>
  <c r="G599" i="1"/>
  <c r="G551" i="1"/>
  <c r="G526" i="1"/>
  <c r="G506" i="1"/>
  <c r="G482" i="1"/>
  <c r="G462" i="1"/>
  <c r="G442" i="1"/>
  <c r="G418" i="1"/>
  <c r="G402" i="1"/>
  <c r="G386" i="1"/>
  <c r="G370" i="1"/>
  <c r="G354" i="1"/>
  <c r="G338" i="1"/>
  <c r="G322" i="1"/>
  <c r="G306" i="1"/>
  <c r="G290" i="1"/>
  <c r="G274" i="1"/>
  <c r="G258" i="1"/>
  <c r="G242" i="1"/>
  <c r="G588" i="1"/>
  <c r="G556" i="1"/>
  <c r="G533" i="1"/>
  <c r="G517" i="1"/>
  <c r="G501" i="1"/>
  <c r="G485" i="1"/>
  <c r="G469" i="1"/>
  <c r="G453" i="1"/>
  <c r="G437" i="1"/>
  <c r="G421" i="1"/>
  <c r="G405" i="1"/>
  <c r="G389" i="1"/>
  <c r="G373" i="1"/>
  <c r="G357" i="1"/>
  <c r="G341" i="1"/>
  <c r="G325" i="1"/>
  <c r="G309" i="1"/>
  <c r="G293" i="1"/>
  <c r="G277" i="1"/>
  <c r="G261" i="1"/>
  <c r="G245" i="1"/>
  <c r="G595" i="1"/>
  <c r="G563" i="1"/>
  <c r="G524" i="1"/>
  <c r="G460" i="1"/>
  <c r="G396" i="1"/>
  <c r="G332" i="1"/>
  <c r="G268" i="1"/>
  <c r="G225" i="1"/>
  <c r="G204" i="1"/>
  <c r="G185" i="1"/>
  <c r="G169" i="1"/>
  <c r="G153" i="1"/>
  <c r="G137" i="1"/>
  <c r="G121" i="1"/>
  <c r="G105" i="1"/>
  <c r="G89" i="1"/>
  <c r="G73" i="1"/>
  <c r="G57" i="1"/>
  <c r="G41" i="1"/>
  <c r="G25" i="1"/>
  <c r="G536" i="1"/>
  <c r="G472" i="1"/>
  <c r="G408" i="1"/>
  <c r="G344" i="1"/>
  <c r="G280" i="1"/>
  <c r="G229" i="1"/>
  <c r="G208" i="1"/>
  <c r="G188" i="1"/>
  <c r="G590" i="1"/>
  <c r="G558" i="1"/>
  <c r="G584" i="1"/>
  <c r="G531" i="1"/>
  <c r="G499" i="1"/>
  <c r="G467" i="1"/>
  <c r="G435" i="1"/>
  <c r="G415" i="1"/>
  <c r="G395" i="1"/>
  <c r="G371" i="1"/>
  <c r="G351" i="1"/>
  <c r="G331" i="1"/>
  <c r="G307" i="1"/>
  <c r="G287" i="1"/>
  <c r="G267" i="1"/>
  <c r="G243" i="1"/>
  <c r="G223" i="1"/>
  <c r="G203" i="1"/>
  <c r="G583" i="1"/>
  <c r="G543" i="1"/>
  <c r="G522" i="1"/>
  <c r="G498" i="1"/>
  <c r="G478" i="1"/>
  <c r="G458" i="1"/>
  <c r="G434" i="1"/>
  <c r="G414" i="1"/>
  <c r="G398" i="1"/>
  <c r="G382" i="1"/>
  <c r="G366" i="1"/>
  <c r="G350" i="1"/>
  <c r="G334" i="1"/>
  <c r="G318" i="1"/>
  <c r="G302" i="1"/>
  <c r="G286" i="1"/>
  <c r="G270" i="1"/>
  <c r="G254" i="1"/>
  <c r="G238" i="1"/>
  <c r="G580" i="1"/>
  <c r="G548" i="1"/>
  <c r="G529" i="1"/>
  <c r="G513" i="1"/>
  <c r="G497" i="1"/>
  <c r="G481" i="1"/>
  <c r="G465" i="1"/>
  <c r="G449" i="1"/>
  <c r="G433" i="1"/>
  <c r="G417" i="1"/>
  <c r="G401" i="1"/>
  <c r="G385" i="1"/>
  <c r="G369" i="1"/>
  <c r="G353" i="1"/>
  <c r="G337" i="1"/>
  <c r="G321" i="1"/>
  <c r="G305" i="1"/>
  <c r="G289" i="1"/>
  <c r="G273" i="1"/>
  <c r="G257" i="1"/>
  <c r="G241" i="1"/>
  <c r="G587" i="1"/>
  <c r="G555" i="1"/>
  <c r="G508" i="1"/>
  <c r="G444" i="1"/>
  <c r="G380" i="1"/>
  <c r="G316" i="1"/>
  <c r="G252" i="1"/>
  <c r="G220" i="1"/>
  <c r="G198" i="1"/>
  <c r="G181" i="1"/>
  <c r="G165" i="1"/>
  <c r="G149" i="1"/>
  <c r="G133" i="1"/>
  <c r="G117" i="1"/>
  <c r="G101" i="1"/>
  <c r="G85" i="1"/>
  <c r="G69" i="1"/>
  <c r="G53" i="1"/>
  <c r="G37" i="1"/>
  <c r="G21" i="1"/>
  <c r="G520" i="1"/>
  <c r="G456" i="1"/>
  <c r="G392" i="1"/>
  <c r="G328" i="1"/>
  <c r="G264" i="1"/>
  <c r="G224" i="1"/>
  <c r="G202" i="1"/>
  <c r="G586" i="1"/>
  <c r="G554" i="1"/>
  <c r="G576" i="1"/>
  <c r="G527" i="1"/>
  <c r="G495" i="1"/>
  <c r="G463" i="1"/>
  <c r="G431" i="1"/>
  <c r="G411" i="1"/>
  <c r="G387" i="1"/>
  <c r="G367" i="1"/>
  <c r="G347" i="1"/>
  <c r="G323" i="1"/>
  <c r="G303" i="1"/>
  <c r="G283" i="1"/>
  <c r="G259" i="1"/>
  <c r="G239" i="1"/>
  <c r="G219" i="1"/>
  <c r="G195" i="1"/>
  <c r="G575" i="1"/>
  <c r="G538" i="1"/>
  <c r="G514" i="1"/>
  <c r="G494" i="1"/>
  <c r="G474" i="1"/>
  <c r="G450" i="1"/>
  <c r="G430" i="1"/>
  <c r="G410" i="1"/>
  <c r="G394" i="1"/>
  <c r="G378" i="1"/>
  <c r="G362" i="1"/>
  <c r="G346" i="1"/>
  <c r="G330" i="1"/>
  <c r="G314" i="1"/>
  <c r="G298" i="1"/>
  <c r="G282" i="1"/>
  <c r="G266" i="1"/>
  <c r="G250" i="1"/>
  <c r="G604" i="1"/>
  <c r="G572" i="1"/>
  <c r="G541" i="1"/>
  <c r="G525" i="1"/>
  <c r="G509" i="1"/>
  <c r="G493" i="1"/>
  <c r="G477" i="1"/>
  <c r="G461" i="1"/>
  <c r="G445" i="1"/>
  <c r="G429" i="1"/>
  <c r="G413" i="1"/>
  <c r="G397" i="1"/>
  <c r="G381" i="1"/>
  <c r="G365" i="1"/>
  <c r="G349" i="1"/>
  <c r="G333" i="1"/>
  <c r="G317" i="1"/>
  <c r="G301" i="1"/>
  <c r="G285" i="1"/>
  <c r="G269" i="1"/>
  <c r="G253" i="1"/>
  <c r="G237" i="1"/>
  <c r="G579" i="1"/>
  <c r="G547" i="1"/>
  <c r="G492" i="1"/>
  <c r="G428" i="1"/>
  <c r="G364" i="1"/>
  <c r="G300" i="1"/>
  <c r="G236" i="1"/>
  <c r="G214" i="1"/>
  <c r="G193" i="1"/>
  <c r="G177" i="1"/>
  <c r="G161" i="1"/>
  <c r="G145" i="1"/>
  <c r="G129" i="1"/>
  <c r="G113" i="1"/>
  <c r="G97" i="1"/>
  <c r="G81" i="1"/>
  <c r="G65" i="1"/>
  <c r="G49" i="1"/>
  <c r="G33" i="1"/>
  <c r="G35" i="1"/>
  <c r="G504" i="1"/>
  <c r="G376" i="1"/>
  <c r="G248" i="1"/>
  <c r="G197" i="1"/>
  <c r="G176" i="1"/>
  <c r="G160" i="1"/>
  <c r="G144" i="1"/>
  <c r="G128" i="1"/>
  <c r="G112" i="1"/>
  <c r="G96" i="1"/>
  <c r="G80" i="1"/>
  <c r="G64" i="1"/>
  <c r="G48" i="1"/>
  <c r="G32" i="1"/>
  <c r="G516" i="1"/>
  <c r="G452" i="1"/>
  <c r="G388" i="1"/>
  <c r="G324" i="1"/>
  <c r="G260" i="1"/>
  <c r="G222" i="1"/>
  <c r="G201" i="1"/>
  <c r="G183" i="1"/>
  <c r="G167" i="1"/>
  <c r="G151" i="1"/>
  <c r="G135" i="1"/>
  <c r="G119" i="1"/>
  <c r="G103" i="1"/>
  <c r="G87" i="1"/>
  <c r="G71" i="1"/>
  <c r="G55" i="1"/>
  <c r="G39" i="1"/>
  <c r="G496" i="1"/>
  <c r="G432" i="1"/>
  <c r="G368" i="1"/>
  <c r="G304" i="1"/>
  <c r="G240" i="1"/>
  <c r="G216" i="1"/>
  <c r="G194" i="1"/>
  <c r="G178" i="1"/>
  <c r="G154" i="1"/>
  <c r="G90" i="1"/>
  <c r="G26" i="1"/>
  <c r="G118" i="1"/>
  <c r="G54" i="1"/>
  <c r="G62" i="1"/>
  <c r="G130" i="1"/>
  <c r="G66" i="1"/>
  <c r="G142" i="1"/>
  <c r="G46" i="1"/>
  <c r="G488" i="1"/>
  <c r="G360" i="1"/>
  <c r="G234" i="1"/>
  <c r="G192" i="1"/>
  <c r="G172" i="1"/>
  <c r="G156" i="1"/>
  <c r="G140" i="1"/>
  <c r="G124" i="1"/>
  <c r="G108" i="1"/>
  <c r="G92" i="1"/>
  <c r="G76" i="1"/>
  <c r="G60" i="1"/>
  <c r="G44" i="1"/>
  <c r="G28" i="1"/>
  <c r="G500" i="1"/>
  <c r="G436" i="1"/>
  <c r="G372" i="1"/>
  <c r="G308" i="1"/>
  <c r="G244" i="1"/>
  <c r="G217" i="1"/>
  <c r="G196" i="1"/>
  <c r="G179" i="1"/>
  <c r="G163" i="1"/>
  <c r="G147" i="1"/>
  <c r="G131" i="1"/>
  <c r="G115" i="1"/>
  <c r="G99" i="1"/>
  <c r="G83" i="1"/>
  <c r="G67" i="1"/>
  <c r="G51" i="1"/>
  <c r="G31" i="1"/>
  <c r="G480" i="1"/>
  <c r="G416" i="1"/>
  <c r="G352" i="1"/>
  <c r="G288" i="1"/>
  <c r="G232" i="1"/>
  <c r="G210" i="1"/>
  <c r="G190" i="1"/>
  <c r="G174" i="1"/>
  <c r="G138" i="1"/>
  <c r="G74" i="1"/>
  <c r="G166" i="1"/>
  <c r="G102" i="1"/>
  <c r="G38" i="1"/>
  <c r="G30" i="1"/>
  <c r="G114" i="1"/>
  <c r="G50" i="1"/>
  <c r="G126" i="1"/>
  <c r="G440" i="1"/>
  <c r="G312" i="1"/>
  <c r="G218" i="1"/>
  <c r="G184" i="1"/>
  <c r="G168" i="1"/>
  <c r="G152" i="1"/>
  <c r="G136" i="1"/>
  <c r="G120" i="1"/>
  <c r="G104" i="1"/>
  <c r="G88" i="1"/>
  <c r="G72" i="1"/>
  <c r="G56" i="1"/>
  <c r="G40" i="1"/>
  <c r="G24" i="1"/>
  <c r="G484" i="1"/>
  <c r="G420" i="1"/>
  <c r="G356" i="1"/>
  <c r="G292" i="1"/>
  <c r="G233" i="1"/>
  <c r="G212" i="1"/>
  <c r="G191" i="1"/>
  <c r="G175" i="1"/>
  <c r="G159" i="1"/>
  <c r="G143" i="1"/>
  <c r="G127" i="1"/>
  <c r="G111" i="1"/>
  <c r="G95" i="1"/>
  <c r="G79" i="1"/>
  <c r="G63" i="1"/>
  <c r="G47" i="1"/>
  <c r="G23" i="1"/>
  <c r="G464" i="1"/>
  <c r="G400" i="1"/>
  <c r="G336" i="1"/>
  <c r="G272" i="1"/>
  <c r="G226" i="1"/>
  <c r="G205" i="1"/>
  <c r="G186" i="1"/>
  <c r="G170" i="1"/>
  <c r="G122" i="1"/>
  <c r="G58" i="1"/>
  <c r="G150" i="1"/>
  <c r="G86" i="1"/>
  <c r="G22" i="1"/>
  <c r="G162" i="1"/>
  <c r="G98" i="1"/>
  <c r="G34" i="1"/>
  <c r="G94" i="1"/>
  <c r="G424" i="1"/>
  <c r="G296" i="1"/>
  <c r="G213" i="1"/>
  <c r="G180" i="1"/>
  <c r="G164" i="1"/>
  <c r="G148" i="1"/>
  <c r="G132" i="1"/>
  <c r="G116" i="1"/>
  <c r="G100" i="1"/>
  <c r="G84" i="1"/>
  <c r="G68" i="1"/>
  <c r="G52" i="1"/>
  <c r="G36" i="1"/>
  <c r="G532" i="1"/>
  <c r="G468" i="1"/>
  <c r="G404" i="1"/>
  <c r="G340" i="1"/>
  <c r="G276" i="1"/>
  <c r="G228" i="1"/>
  <c r="G206" i="1"/>
  <c r="G187" i="1"/>
  <c r="G171" i="1"/>
  <c r="G155" i="1"/>
  <c r="G139" i="1"/>
  <c r="G123" i="1"/>
  <c r="G107" i="1"/>
  <c r="G91" i="1"/>
  <c r="G75" i="1"/>
  <c r="G59" i="1"/>
  <c r="G43" i="1"/>
  <c r="G512" i="1"/>
  <c r="G448" i="1"/>
  <c r="G384" i="1"/>
  <c r="G320" i="1"/>
  <c r="G256" i="1"/>
  <c r="G221" i="1"/>
  <c r="G200" i="1"/>
  <c r="G182" i="1"/>
  <c r="G528" i="1"/>
  <c r="G106" i="1"/>
  <c r="G42" i="1"/>
  <c r="G134" i="1"/>
  <c r="G70" i="1"/>
  <c r="G110" i="1"/>
  <c r="G146" i="1"/>
  <c r="G82" i="1"/>
  <c r="G158" i="1"/>
  <c r="G78" i="1"/>
  <c r="D51" i="2"/>
  <c r="D50" i="2"/>
  <c r="C51" i="2"/>
  <c r="E879" i="1"/>
  <c r="E875" i="1"/>
  <c r="E871" i="1"/>
  <c r="E867" i="1"/>
  <c r="E863" i="1"/>
  <c r="E859" i="1"/>
  <c r="E855" i="1"/>
  <c r="E851" i="1"/>
  <c r="E847" i="1"/>
  <c r="E843" i="1"/>
  <c r="E839" i="1"/>
  <c r="E835" i="1"/>
  <c r="E831" i="1"/>
  <c r="E827" i="1"/>
  <c r="E823" i="1"/>
  <c r="E819" i="1"/>
  <c r="E815" i="1"/>
  <c r="E811" i="1"/>
  <c r="E807" i="1"/>
  <c r="E803" i="1"/>
  <c r="E799" i="1"/>
  <c r="E795" i="1"/>
  <c r="E791" i="1"/>
  <c r="E787" i="1"/>
  <c r="E783" i="1"/>
  <c r="E779" i="1"/>
  <c r="E775" i="1"/>
  <c r="E771" i="1"/>
  <c r="E767" i="1"/>
  <c r="E763" i="1"/>
  <c r="E759" i="1"/>
  <c r="E755" i="1"/>
  <c r="E751" i="1"/>
  <c r="E747" i="1"/>
  <c r="E743" i="1"/>
  <c r="E739" i="1"/>
  <c r="E735" i="1"/>
  <c r="E731" i="1"/>
  <c r="E727" i="1"/>
  <c r="E723" i="1"/>
  <c r="E719" i="1"/>
  <c r="E715" i="1"/>
  <c r="E711" i="1"/>
  <c r="E707" i="1"/>
  <c r="E703" i="1"/>
  <c r="E699" i="1"/>
  <c r="E695" i="1"/>
  <c r="E691" i="1"/>
  <c r="E687" i="1"/>
  <c r="E683" i="1"/>
  <c r="E679" i="1"/>
  <c r="E675" i="1"/>
  <c r="E671" i="1"/>
  <c r="E667" i="1"/>
  <c r="E663" i="1"/>
  <c r="E659" i="1"/>
  <c r="E655" i="1"/>
  <c r="E651" i="1"/>
  <c r="E647" i="1"/>
  <c r="E643" i="1"/>
  <c r="E639" i="1"/>
  <c r="E635" i="1"/>
  <c r="E631" i="1"/>
  <c r="E627" i="1"/>
  <c r="E623" i="1"/>
  <c r="E619" i="1"/>
  <c r="E615" i="1"/>
  <c r="E611" i="1"/>
  <c r="E607" i="1"/>
  <c r="E603" i="1"/>
  <c r="E599" i="1"/>
  <c r="E595" i="1"/>
  <c r="E591" i="1"/>
  <c r="E587" i="1"/>
  <c r="E583" i="1"/>
  <c r="E579" i="1"/>
  <c r="E575" i="1"/>
  <c r="E571" i="1"/>
  <c r="E567" i="1"/>
  <c r="E563" i="1"/>
  <c r="E881" i="1"/>
  <c r="E877" i="1"/>
  <c r="E873" i="1"/>
  <c r="E869" i="1"/>
  <c r="E865" i="1"/>
  <c r="E861" i="1"/>
  <c r="E857" i="1"/>
  <c r="E853" i="1"/>
  <c r="E849" i="1"/>
  <c r="E845" i="1"/>
  <c r="E841" i="1"/>
  <c r="E837" i="1"/>
  <c r="E833" i="1"/>
  <c r="E829" i="1"/>
  <c r="E825" i="1"/>
  <c r="E821" i="1"/>
  <c r="E817" i="1"/>
  <c r="E813" i="1"/>
  <c r="E809" i="1"/>
  <c r="E805" i="1"/>
  <c r="E801" i="1"/>
  <c r="E797" i="1"/>
  <c r="E793" i="1"/>
  <c r="E789" i="1"/>
  <c r="E785" i="1"/>
  <c r="E781" i="1"/>
  <c r="E777" i="1"/>
  <c r="E773" i="1"/>
  <c r="E769" i="1"/>
  <c r="E765" i="1"/>
  <c r="E761" i="1"/>
  <c r="E757" i="1"/>
  <c r="E753" i="1"/>
  <c r="E749" i="1"/>
  <c r="E745" i="1"/>
  <c r="E741" i="1"/>
  <c r="E737" i="1"/>
  <c r="E733" i="1"/>
  <c r="E729" i="1"/>
  <c r="E725" i="1"/>
  <c r="E721" i="1"/>
  <c r="E717" i="1"/>
  <c r="E713" i="1"/>
  <c r="E709" i="1"/>
  <c r="E705" i="1"/>
  <c r="E880" i="1"/>
  <c r="E876" i="1"/>
  <c r="E872" i="1"/>
  <c r="E868" i="1"/>
  <c r="E864" i="1"/>
  <c r="E860" i="1"/>
  <c r="E856" i="1"/>
  <c r="E852" i="1"/>
  <c r="E848" i="1"/>
  <c r="E844" i="1"/>
  <c r="E840" i="1"/>
  <c r="E836" i="1"/>
  <c r="E832" i="1"/>
  <c r="E828" i="1"/>
  <c r="E824" i="1"/>
  <c r="E820" i="1"/>
  <c r="E816" i="1"/>
  <c r="E812" i="1"/>
  <c r="E808" i="1"/>
  <c r="E804" i="1"/>
  <c r="E800" i="1"/>
  <c r="E796" i="1"/>
  <c r="E792" i="1"/>
  <c r="E788" i="1"/>
  <c r="E784" i="1"/>
  <c r="E780" i="1"/>
  <c r="E776" i="1"/>
  <c r="E772" i="1"/>
  <c r="E768" i="1"/>
  <c r="E764" i="1"/>
  <c r="E760" i="1"/>
  <c r="E756" i="1"/>
  <c r="E752" i="1"/>
  <c r="E748" i="1"/>
  <c r="E744" i="1"/>
  <c r="E740" i="1"/>
  <c r="E736" i="1"/>
  <c r="E732" i="1"/>
  <c r="E728" i="1"/>
  <c r="E724" i="1"/>
  <c r="E720" i="1"/>
  <c r="E716" i="1"/>
  <c r="E712" i="1"/>
  <c r="E708" i="1"/>
  <c r="E704" i="1"/>
  <c r="E700" i="1"/>
  <c r="E696" i="1"/>
  <c r="E692" i="1"/>
  <c r="E688" i="1"/>
  <c r="E684" i="1"/>
  <c r="E680" i="1"/>
  <c r="E676" i="1"/>
  <c r="E672" i="1"/>
  <c r="E668" i="1"/>
  <c r="E664" i="1"/>
  <c r="E660" i="1"/>
  <c r="E656" i="1"/>
  <c r="E652" i="1"/>
  <c r="E648" i="1"/>
  <c r="E644" i="1"/>
  <c r="E640" i="1"/>
  <c r="E636" i="1"/>
  <c r="E632" i="1"/>
  <c r="E628" i="1"/>
  <c r="E870" i="1"/>
  <c r="E854" i="1"/>
  <c r="E838" i="1"/>
  <c r="E822" i="1"/>
  <c r="E806" i="1"/>
  <c r="E790" i="1"/>
  <c r="E774" i="1"/>
  <c r="E758" i="1"/>
  <c r="E742" i="1"/>
  <c r="E726" i="1"/>
  <c r="E710" i="1"/>
  <c r="E698" i="1"/>
  <c r="E690" i="1"/>
  <c r="E682" i="1"/>
  <c r="E674" i="1"/>
  <c r="E666" i="1"/>
  <c r="E658" i="1"/>
  <c r="E650" i="1"/>
  <c r="E642" i="1"/>
  <c r="E634" i="1"/>
  <c r="E626" i="1"/>
  <c r="E621" i="1"/>
  <c r="E616" i="1"/>
  <c r="E610" i="1"/>
  <c r="E605" i="1"/>
  <c r="E600" i="1"/>
  <c r="E594" i="1"/>
  <c r="E589" i="1"/>
  <c r="E584" i="1"/>
  <c r="E578" i="1"/>
  <c r="E573" i="1"/>
  <c r="E568" i="1"/>
  <c r="E562" i="1"/>
  <c r="E558" i="1"/>
  <c r="E554" i="1"/>
  <c r="E550" i="1"/>
  <c r="E546" i="1"/>
  <c r="E542" i="1"/>
  <c r="E538" i="1"/>
  <c r="E534" i="1"/>
  <c r="E530" i="1"/>
  <c r="E526" i="1"/>
  <c r="E522" i="1"/>
  <c r="E518" i="1"/>
  <c r="E514" i="1"/>
  <c r="E510" i="1"/>
  <c r="E506" i="1"/>
  <c r="E502" i="1"/>
  <c r="E498" i="1"/>
  <c r="E494" i="1"/>
  <c r="E490" i="1"/>
  <c r="E486" i="1"/>
  <c r="E482" i="1"/>
  <c r="E478" i="1"/>
  <c r="E474" i="1"/>
  <c r="E470" i="1"/>
  <c r="E466" i="1"/>
  <c r="E462" i="1"/>
  <c r="E458" i="1"/>
  <c r="E454" i="1"/>
  <c r="E450" i="1"/>
  <c r="E446" i="1"/>
  <c r="E442" i="1"/>
  <c r="E438" i="1"/>
  <c r="E434" i="1"/>
  <c r="E430" i="1"/>
  <c r="E426" i="1"/>
  <c r="E422" i="1"/>
  <c r="E418" i="1"/>
  <c r="E414" i="1"/>
  <c r="E410" i="1"/>
  <c r="E406" i="1"/>
  <c r="E402" i="1"/>
  <c r="E398" i="1"/>
  <c r="E394" i="1"/>
  <c r="E390" i="1"/>
  <c r="E386" i="1"/>
  <c r="E382" i="1"/>
  <c r="E378" i="1"/>
  <c r="E374" i="1"/>
  <c r="E370" i="1"/>
  <c r="E366" i="1"/>
  <c r="E362" i="1"/>
  <c r="E358" i="1"/>
  <c r="E354" i="1"/>
  <c r="E350" i="1"/>
  <c r="E346" i="1"/>
  <c r="E342" i="1"/>
  <c r="E338" i="1"/>
  <c r="E334" i="1"/>
  <c r="E330" i="1"/>
  <c r="E326" i="1"/>
  <c r="E322" i="1"/>
  <c r="E318" i="1"/>
  <c r="E314" i="1"/>
  <c r="E310" i="1"/>
  <c r="E306" i="1"/>
  <c r="E302" i="1"/>
  <c r="E298" i="1"/>
  <c r="E294" i="1"/>
  <c r="E290" i="1"/>
  <c r="E286" i="1"/>
  <c r="E282" i="1"/>
  <c r="E278" i="1"/>
  <c r="E274" i="1"/>
  <c r="E270" i="1"/>
  <c r="E266" i="1"/>
  <c r="E262" i="1"/>
  <c r="E258" i="1"/>
  <c r="E254" i="1"/>
  <c r="E250" i="1"/>
  <c r="E246" i="1"/>
  <c r="E242" i="1"/>
  <c r="E238" i="1"/>
  <c r="E234" i="1"/>
  <c r="E230" i="1"/>
  <c r="E226" i="1"/>
  <c r="E222" i="1"/>
  <c r="E218" i="1"/>
  <c r="E214" i="1"/>
  <c r="E210" i="1"/>
  <c r="E206" i="1"/>
  <c r="E202" i="1"/>
  <c r="E198" i="1"/>
  <c r="E194" i="1"/>
  <c r="E190" i="1"/>
  <c r="E186" i="1"/>
  <c r="E182" i="1"/>
  <c r="E178" i="1"/>
  <c r="E174" i="1"/>
  <c r="E170" i="1"/>
  <c r="E166" i="1"/>
  <c r="E162" i="1"/>
  <c r="E158" i="1"/>
  <c r="E154" i="1"/>
  <c r="E150" i="1"/>
  <c r="E146" i="1"/>
  <c r="E142" i="1"/>
  <c r="E138" i="1"/>
  <c r="E134" i="1"/>
  <c r="E130" i="1"/>
  <c r="E126" i="1"/>
  <c r="E122" i="1"/>
  <c r="E118" i="1"/>
  <c r="E114" i="1"/>
  <c r="E110" i="1"/>
  <c r="E106" i="1"/>
  <c r="E102" i="1"/>
  <c r="E98" i="1"/>
  <c r="E94" i="1"/>
  <c r="E90" i="1"/>
  <c r="E86" i="1"/>
  <c r="E82" i="1"/>
  <c r="E78" i="1"/>
  <c r="E74" i="1"/>
  <c r="E70" i="1"/>
  <c r="E66" i="1"/>
  <c r="E62" i="1"/>
  <c r="E58" i="1"/>
  <c r="E54" i="1"/>
  <c r="E50" i="1"/>
  <c r="E46" i="1"/>
  <c r="E42" i="1"/>
  <c r="E38" i="1"/>
  <c r="E34" i="1"/>
  <c r="E30" i="1"/>
  <c r="C50" i="2"/>
  <c r="E866" i="1"/>
  <c r="E850" i="1"/>
  <c r="E834" i="1"/>
  <c r="E818" i="1"/>
  <c r="E802" i="1"/>
  <c r="E786" i="1"/>
  <c r="E770" i="1"/>
  <c r="E754" i="1"/>
  <c r="E738" i="1"/>
  <c r="E722" i="1"/>
  <c r="E706" i="1"/>
  <c r="E697" i="1"/>
  <c r="E689" i="1"/>
  <c r="E681" i="1"/>
  <c r="E673" i="1"/>
  <c r="E665" i="1"/>
  <c r="E657" i="1"/>
  <c r="E649" i="1"/>
  <c r="E641" i="1"/>
  <c r="E633" i="1"/>
  <c r="E625" i="1"/>
  <c r="E620" i="1"/>
  <c r="E614" i="1"/>
  <c r="E609" i="1"/>
  <c r="E604" i="1"/>
  <c r="E598" i="1"/>
  <c r="E593" i="1"/>
  <c r="E588" i="1"/>
  <c r="E582" i="1"/>
  <c r="E577" i="1"/>
  <c r="E572" i="1"/>
  <c r="E566" i="1"/>
  <c r="E561" i="1"/>
  <c r="E557" i="1"/>
  <c r="E553" i="1"/>
  <c r="E549" i="1"/>
  <c r="E545" i="1"/>
  <c r="E541" i="1"/>
  <c r="E537" i="1"/>
  <c r="E533" i="1"/>
  <c r="E529" i="1"/>
  <c r="E525" i="1"/>
  <c r="E521" i="1"/>
  <c r="E517" i="1"/>
  <c r="E513" i="1"/>
  <c r="E509" i="1"/>
  <c r="E505" i="1"/>
  <c r="E501" i="1"/>
  <c r="E497" i="1"/>
  <c r="E493" i="1"/>
  <c r="E489" i="1"/>
  <c r="E485" i="1"/>
  <c r="E481" i="1"/>
  <c r="E477" i="1"/>
  <c r="E473" i="1"/>
  <c r="E469" i="1"/>
  <c r="E465" i="1"/>
  <c r="E461" i="1"/>
  <c r="E457" i="1"/>
  <c r="E453" i="1"/>
  <c r="E449" i="1"/>
  <c r="E445" i="1"/>
  <c r="E441" i="1"/>
  <c r="E437" i="1"/>
  <c r="E433" i="1"/>
  <c r="E429" i="1"/>
  <c r="E425" i="1"/>
  <c r="E421" i="1"/>
  <c r="E417" i="1"/>
  <c r="E413" i="1"/>
  <c r="E409" i="1"/>
  <c r="E405" i="1"/>
  <c r="E401" i="1"/>
  <c r="E397" i="1"/>
  <c r="E393" i="1"/>
  <c r="E389" i="1"/>
  <c r="E385" i="1"/>
  <c r="E381" i="1"/>
  <c r="E377" i="1"/>
  <c r="E373" i="1"/>
  <c r="E369" i="1"/>
  <c r="E365" i="1"/>
  <c r="E361" i="1"/>
  <c r="E357" i="1"/>
  <c r="E353" i="1"/>
  <c r="E349" i="1"/>
  <c r="E345" i="1"/>
  <c r="E341" i="1"/>
  <c r="E337" i="1"/>
  <c r="E333" i="1"/>
  <c r="E329" i="1"/>
  <c r="E325" i="1"/>
  <c r="E321" i="1"/>
  <c r="E317" i="1"/>
  <c r="E313" i="1"/>
  <c r="E309" i="1"/>
  <c r="E305" i="1"/>
  <c r="E301" i="1"/>
  <c r="E297" i="1"/>
  <c r="E293" i="1"/>
  <c r="E289" i="1"/>
  <c r="E285" i="1"/>
  <c r="E281" i="1"/>
  <c r="E277" i="1"/>
  <c r="E273" i="1"/>
  <c r="E269" i="1"/>
  <c r="E265" i="1"/>
  <c r="E261" i="1"/>
  <c r="E257" i="1"/>
  <c r="E253" i="1"/>
  <c r="E249" i="1"/>
  <c r="E245" i="1"/>
  <c r="E241" i="1"/>
  <c r="E237" i="1"/>
  <c r="E233" i="1"/>
  <c r="E229" i="1"/>
  <c r="E225" i="1"/>
  <c r="E221" i="1"/>
  <c r="E217" i="1"/>
  <c r="E213" i="1"/>
  <c r="E209" i="1"/>
  <c r="E205" i="1"/>
  <c r="E201" i="1"/>
  <c r="E197" i="1"/>
  <c r="E193" i="1"/>
  <c r="E189" i="1"/>
  <c r="E185" i="1"/>
  <c r="E181" i="1"/>
  <c r="E177" i="1"/>
  <c r="E173" i="1"/>
  <c r="E169" i="1"/>
  <c r="E165" i="1"/>
  <c r="E161" i="1"/>
  <c r="E157" i="1"/>
  <c r="E153" i="1"/>
  <c r="E149" i="1"/>
  <c r="E145" i="1"/>
  <c r="E141" i="1"/>
  <c r="E137" i="1"/>
  <c r="E133" i="1"/>
  <c r="E129" i="1"/>
  <c r="E125" i="1"/>
  <c r="E121" i="1"/>
  <c r="E117" i="1"/>
  <c r="E113" i="1"/>
  <c r="E109" i="1"/>
  <c r="E105" i="1"/>
  <c r="E101" i="1"/>
  <c r="E97" i="1"/>
  <c r="E93" i="1"/>
  <c r="E89" i="1"/>
  <c r="E85" i="1"/>
  <c r="E81" i="1"/>
  <c r="E77" i="1"/>
  <c r="E73" i="1"/>
  <c r="E69" i="1"/>
  <c r="E65" i="1"/>
  <c r="E61" i="1"/>
  <c r="E57" i="1"/>
  <c r="E53" i="1"/>
  <c r="E49" i="1"/>
  <c r="E45" i="1"/>
  <c r="E41" i="1"/>
  <c r="E37" i="1"/>
  <c r="E33" i="1"/>
  <c r="E29" i="1"/>
  <c r="E878" i="1"/>
  <c r="E862" i="1"/>
  <c r="E846" i="1"/>
  <c r="E830" i="1"/>
  <c r="E814" i="1"/>
  <c r="E798" i="1"/>
  <c r="E782" i="1"/>
  <c r="E766" i="1"/>
  <c r="E750" i="1"/>
  <c r="E734" i="1"/>
  <c r="E718" i="1"/>
  <c r="E702" i="1"/>
  <c r="E694" i="1"/>
  <c r="E686" i="1"/>
  <c r="E678" i="1"/>
  <c r="E670" i="1"/>
  <c r="E662" i="1"/>
  <c r="E654" i="1"/>
  <c r="E646" i="1"/>
  <c r="E638" i="1"/>
  <c r="E630" i="1"/>
  <c r="E624" i="1"/>
  <c r="E618" i="1"/>
  <c r="E613" i="1"/>
  <c r="E608" i="1"/>
  <c r="E602" i="1"/>
  <c r="E597" i="1"/>
  <c r="E592" i="1"/>
  <c r="E586" i="1"/>
  <c r="E581" i="1"/>
  <c r="E576" i="1"/>
  <c r="E570" i="1"/>
  <c r="E565" i="1"/>
  <c r="E560" i="1"/>
  <c r="E556" i="1"/>
  <c r="E552" i="1"/>
  <c r="E548" i="1"/>
  <c r="E544" i="1"/>
  <c r="E540" i="1"/>
  <c r="E536" i="1"/>
  <c r="E532" i="1"/>
  <c r="E528" i="1"/>
  <c r="E524" i="1"/>
  <c r="E520" i="1"/>
  <c r="E516" i="1"/>
  <c r="E512" i="1"/>
  <c r="E508" i="1"/>
  <c r="E504" i="1"/>
  <c r="E500" i="1"/>
  <c r="E496" i="1"/>
  <c r="E492" i="1"/>
  <c r="E488" i="1"/>
  <c r="E484" i="1"/>
  <c r="E480" i="1"/>
  <c r="E476" i="1"/>
  <c r="E472" i="1"/>
  <c r="E468" i="1"/>
  <c r="E464" i="1"/>
  <c r="E460" i="1"/>
  <c r="E456" i="1"/>
  <c r="E452" i="1"/>
  <c r="E448" i="1"/>
  <c r="E444" i="1"/>
  <c r="E440" i="1"/>
  <c r="E436" i="1"/>
  <c r="E432" i="1"/>
  <c r="E428" i="1"/>
  <c r="E424" i="1"/>
  <c r="E420" i="1"/>
  <c r="E416" i="1"/>
  <c r="E412" i="1"/>
  <c r="E408" i="1"/>
  <c r="E404" i="1"/>
  <c r="E400" i="1"/>
  <c r="E396" i="1"/>
  <c r="E392" i="1"/>
  <c r="E388" i="1"/>
  <c r="E384" i="1"/>
  <c r="E380" i="1"/>
  <c r="E376" i="1"/>
  <c r="E372" i="1"/>
  <c r="E368" i="1"/>
  <c r="E364" i="1"/>
  <c r="E360" i="1"/>
  <c r="E356" i="1"/>
  <c r="E352" i="1"/>
  <c r="E348" i="1"/>
  <c r="E344" i="1"/>
  <c r="E340" i="1"/>
  <c r="E336" i="1"/>
  <c r="E332" i="1"/>
  <c r="E328" i="1"/>
  <c r="E324" i="1"/>
  <c r="E320" i="1"/>
  <c r="E316" i="1"/>
  <c r="E312" i="1"/>
  <c r="E308" i="1"/>
  <c r="E304" i="1"/>
  <c r="E300" i="1"/>
  <c r="E296" i="1"/>
  <c r="E292" i="1"/>
  <c r="E288" i="1"/>
  <c r="E284" i="1"/>
  <c r="E280" i="1"/>
  <c r="E276" i="1"/>
  <c r="E272" i="1"/>
  <c r="E268" i="1"/>
  <c r="E264" i="1"/>
  <c r="E260" i="1"/>
  <c r="E256" i="1"/>
  <c r="E252" i="1"/>
  <c r="E248" i="1"/>
  <c r="E244" i="1"/>
  <c r="E240" i="1"/>
  <c r="E236" i="1"/>
  <c r="E232" i="1"/>
  <c r="E228" i="1"/>
  <c r="E224" i="1"/>
  <c r="E220" i="1"/>
  <c r="E216" i="1"/>
  <c r="E212" i="1"/>
  <c r="E208" i="1"/>
  <c r="E204" i="1"/>
  <c r="E200" i="1"/>
  <c r="E196" i="1"/>
  <c r="E192" i="1"/>
  <c r="E188" i="1"/>
  <c r="E184" i="1"/>
  <c r="E180" i="1"/>
  <c r="E176" i="1"/>
  <c r="E172" i="1"/>
  <c r="E168" i="1"/>
  <c r="E164" i="1"/>
  <c r="E160" i="1"/>
  <c r="E156" i="1"/>
  <c r="E152" i="1"/>
  <c r="E148" i="1"/>
  <c r="E144" i="1"/>
  <c r="E140" i="1"/>
  <c r="E858" i="1"/>
  <c r="E794" i="1"/>
  <c r="E730" i="1"/>
  <c r="E685" i="1"/>
  <c r="E653" i="1"/>
  <c r="E622" i="1"/>
  <c r="E601" i="1"/>
  <c r="E580" i="1"/>
  <c r="E559" i="1"/>
  <c r="E543" i="1"/>
  <c r="E527" i="1"/>
  <c r="E511" i="1"/>
  <c r="E495" i="1"/>
  <c r="E479" i="1"/>
  <c r="E463" i="1"/>
  <c r="E447" i="1"/>
  <c r="E431" i="1"/>
  <c r="E415" i="1"/>
  <c r="E399" i="1"/>
  <c r="E383" i="1"/>
  <c r="E367" i="1"/>
  <c r="E351" i="1"/>
  <c r="E335" i="1"/>
  <c r="E319" i="1"/>
  <c r="E303" i="1"/>
  <c r="E287" i="1"/>
  <c r="E271" i="1"/>
  <c r="E255" i="1"/>
  <c r="E239" i="1"/>
  <c r="E223" i="1"/>
  <c r="E207" i="1"/>
  <c r="E191" i="1"/>
  <c r="E175" i="1"/>
  <c r="E159" i="1"/>
  <c r="E143" i="1"/>
  <c r="E132" i="1"/>
  <c r="E124" i="1"/>
  <c r="E116" i="1"/>
  <c r="E108" i="1"/>
  <c r="E100" i="1"/>
  <c r="E92" i="1"/>
  <c r="E84" i="1"/>
  <c r="E76" i="1"/>
  <c r="E68" i="1"/>
  <c r="E60" i="1"/>
  <c r="E52" i="1"/>
  <c r="E44" i="1"/>
  <c r="E36" i="1"/>
  <c r="E28" i="1"/>
  <c r="E24" i="1"/>
  <c r="D881" i="1"/>
  <c r="D877" i="1"/>
  <c r="D873" i="1"/>
  <c r="D869" i="1"/>
  <c r="D865" i="1"/>
  <c r="D861" i="1"/>
  <c r="D857" i="1"/>
  <c r="D853" i="1"/>
  <c r="D849" i="1"/>
  <c r="D845" i="1"/>
  <c r="D841" i="1"/>
  <c r="D837" i="1"/>
  <c r="D833" i="1"/>
  <c r="D829" i="1"/>
  <c r="D825" i="1"/>
  <c r="D821" i="1"/>
  <c r="D817" i="1"/>
  <c r="D813" i="1"/>
  <c r="D809" i="1"/>
  <c r="D805" i="1"/>
  <c r="D801" i="1"/>
  <c r="D797" i="1"/>
  <c r="D793" i="1"/>
  <c r="D789" i="1"/>
  <c r="D785" i="1"/>
  <c r="D781" i="1"/>
  <c r="D777" i="1"/>
  <c r="D773" i="1"/>
  <c r="D769" i="1"/>
  <c r="D765" i="1"/>
  <c r="D761" i="1"/>
  <c r="D757" i="1"/>
  <c r="D753" i="1"/>
  <c r="D749" i="1"/>
  <c r="D745" i="1"/>
  <c r="D741" i="1"/>
  <c r="D737" i="1"/>
  <c r="D733" i="1"/>
  <c r="D729" i="1"/>
  <c r="D725" i="1"/>
  <c r="D721" i="1"/>
  <c r="D717" i="1"/>
  <c r="D713" i="1"/>
  <c r="D709" i="1"/>
  <c r="D705" i="1"/>
  <c r="D701" i="1"/>
  <c r="D697" i="1"/>
  <c r="D693" i="1"/>
  <c r="D689" i="1"/>
  <c r="D685" i="1"/>
  <c r="D681" i="1"/>
  <c r="D677" i="1"/>
  <c r="D673" i="1"/>
  <c r="D669" i="1"/>
  <c r="D665" i="1"/>
  <c r="D661" i="1"/>
  <c r="D657" i="1"/>
  <c r="D653" i="1"/>
  <c r="D649" i="1"/>
  <c r="D645" i="1"/>
  <c r="D641" i="1"/>
  <c r="D637" i="1"/>
  <c r="D633" i="1"/>
  <c r="D629" i="1"/>
  <c r="D625" i="1"/>
  <c r="D621" i="1"/>
  <c r="D617" i="1"/>
  <c r="D613" i="1"/>
  <c r="D609" i="1"/>
  <c r="D605" i="1"/>
  <c r="D601" i="1"/>
  <c r="D597" i="1"/>
  <c r="D593" i="1"/>
  <c r="D589" i="1"/>
  <c r="D585" i="1"/>
  <c r="D581" i="1"/>
  <c r="D577" i="1"/>
  <c r="D573" i="1"/>
  <c r="D569" i="1"/>
  <c r="D565" i="1"/>
  <c r="D561" i="1"/>
  <c r="D557" i="1"/>
  <c r="D553" i="1"/>
  <c r="D549" i="1"/>
  <c r="D545" i="1"/>
  <c r="D541" i="1"/>
  <c r="D537" i="1"/>
  <c r="D533" i="1"/>
  <c r="D529" i="1"/>
  <c r="D525" i="1"/>
  <c r="D521" i="1"/>
  <c r="D517" i="1"/>
  <c r="D513" i="1"/>
  <c r="D509" i="1"/>
  <c r="D505" i="1"/>
  <c r="D501" i="1"/>
  <c r="D497" i="1"/>
  <c r="D493" i="1"/>
  <c r="D489" i="1"/>
  <c r="D485" i="1"/>
  <c r="D481" i="1"/>
  <c r="D477" i="1"/>
  <c r="D473" i="1"/>
  <c r="D469" i="1"/>
  <c r="D465" i="1"/>
  <c r="D461" i="1"/>
  <c r="D457" i="1"/>
  <c r="D453" i="1"/>
  <c r="D449" i="1"/>
  <c r="D445" i="1"/>
  <c r="D441" i="1"/>
  <c r="D437" i="1"/>
  <c r="D433" i="1"/>
  <c r="E842" i="1"/>
  <c r="E778" i="1"/>
  <c r="E714" i="1"/>
  <c r="E677" i="1"/>
  <c r="E645" i="1"/>
  <c r="E617" i="1"/>
  <c r="E596" i="1"/>
  <c r="E574" i="1"/>
  <c r="E555" i="1"/>
  <c r="E539" i="1"/>
  <c r="E523" i="1"/>
  <c r="E507" i="1"/>
  <c r="E491" i="1"/>
  <c r="E475" i="1"/>
  <c r="E459" i="1"/>
  <c r="E443" i="1"/>
  <c r="E427" i="1"/>
  <c r="E826" i="1"/>
  <c r="E762" i="1"/>
  <c r="E701" i="1"/>
  <c r="E669" i="1"/>
  <c r="E637" i="1"/>
  <c r="E612" i="1"/>
  <c r="E590" i="1"/>
  <c r="E569" i="1"/>
  <c r="E551" i="1"/>
  <c r="E535" i="1"/>
  <c r="E519" i="1"/>
  <c r="E503" i="1"/>
  <c r="E487" i="1"/>
  <c r="E471" i="1"/>
  <c r="E455" i="1"/>
  <c r="E439" i="1"/>
  <c r="E423" i="1"/>
  <c r="E407" i="1"/>
  <c r="E391" i="1"/>
  <c r="E375" i="1"/>
  <c r="E359" i="1"/>
  <c r="E343" i="1"/>
  <c r="E327" i="1"/>
  <c r="E311" i="1"/>
  <c r="E295" i="1"/>
  <c r="E279" i="1"/>
  <c r="E263" i="1"/>
  <c r="E247" i="1"/>
  <c r="E231" i="1"/>
  <c r="E215" i="1"/>
  <c r="E199" i="1"/>
  <c r="E183" i="1"/>
  <c r="E167" i="1"/>
  <c r="E151" i="1"/>
  <c r="E136" i="1"/>
  <c r="E128" i="1"/>
  <c r="E120" i="1"/>
  <c r="E112" i="1"/>
  <c r="E104" i="1"/>
  <c r="E96" i="1"/>
  <c r="E88" i="1"/>
  <c r="E80" i="1"/>
  <c r="E72" i="1"/>
  <c r="E64" i="1"/>
  <c r="E56" i="1"/>
  <c r="E48" i="1"/>
  <c r="E40" i="1"/>
  <c r="E32" i="1"/>
  <c r="E26" i="1"/>
  <c r="E22" i="1"/>
  <c r="D879" i="1"/>
  <c r="D875" i="1"/>
  <c r="D871" i="1"/>
  <c r="D867" i="1"/>
  <c r="D863" i="1"/>
  <c r="D859" i="1"/>
  <c r="D855" i="1"/>
  <c r="D851" i="1"/>
  <c r="D847" i="1"/>
  <c r="D843" i="1"/>
  <c r="D839" i="1"/>
  <c r="D835" i="1"/>
  <c r="D831" i="1"/>
  <c r="D827" i="1"/>
  <c r="D823" i="1"/>
  <c r="D819" i="1"/>
  <c r="D815" i="1"/>
  <c r="D811" i="1"/>
  <c r="D807" i="1"/>
  <c r="D803" i="1"/>
  <c r="D799" i="1"/>
  <c r="D795" i="1"/>
  <c r="D791" i="1"/>
  <c r="D787" i="1"/>
  <c r="D783" i="1"/>
  <c r="D779" i="1"/>
  <c r="D775" i="1"/>
  <c r="D771" i="1"/>
  <c r="D767" i="1"/>
  <c r="D763" i="1"/>
  <c r="D759" i="1"/>
  <c r="D755" i="1"/>
  <c r="D751" i="1"/>
  <c r="D747" i="1"/>
  <c r="D743" i="1"/>
  <c r="D739" i="1"/>
  <c r="D735" i="1"/>
  <c r="D731" i="1"/>
  <c r="D727" i="1"/>
  <c r="D723" i="1"/>
  <c r="D719" i="1"/>
  <c r="D715" i="1"/>
  <c r="D711" i="1"/>
  <c r="D707" i="1"/>
  <c r="D703" i="1"/>
  <c r="D699" i="1"/>
  <c r="D695" i="1"/>
  <c r="D691" i="1"/>
  <c r="D687" i="1"/>
  <c r="D683" i="1"/>
  <c r="D679" i="1"/>
  <c r="D675" i="1"/>
  <c r="D671" i="1"/>
  <c r="D667" i="1"/>
  <c r="D663" i="1"/>
  <c r="D659" i="1"/>
  <c r="D655" i="1"/>
  <c r="D651" i="1"/>
  <c r="D647" i="1"/>
  <c r="D643" i="1"/>
  <c r="D639" i="1"/>
  <c r="D635" i="1"/>
  <c r="D631" i="1"/>
  <c r="D627" i="1"/>
  <c r="D623" i="1"/>
  <c r="D619" i="1"/>
  <c r="D615" i="1"/>
  <c r="D611" i="1"/>
  <c r="D607" i="1"/>
  <c r="D603" i="1"/>
  <c r="D599" i="1"/>
  <c r="D595" i="1"/>
  <c r="D591" i="1"/>
  <c r="D587" i="1"/>
  <c r="D583" i="1"/>
  <c r="D579" i="1"/>
  <c r="D575" i="1"/>
  <c r="D571" i="1"/>
  <c r="D567" i="1"/>
  <c r="D563" i="1"/>
  <c r="D559" i="1"/>
  <c r="D555" i="1"/>
  <c r="D551" i="1"/>
  <c r="D547" i="1"/>
  <c r="D543" i="1"/>
  <c r="D539" i="1"/>
  <c r="D535" i="1"/>
  <c r="D531" i="1"/>
  <c r="D527" i="1"/>
  <c r="D523" i="1"/>
  <c r="D519" i="1"/>
  <c r="D515" i="1"/>
  <c r="D511" i="1"/>
  <c r="D507" i="1"/>
  <c r="D503" i="1"/>
  <c r="D499" i="1"/>
  <c r="D495" i="1"/>
  <c r="D491" i="1"/>
  <c r="D487" i="1"/>
  <c r="D483" i="1"/>
  <c r="D479" i="1"/>
  <c r="D475" i="1"/>
  <c r="D471" i="1"/>
  <c r="D467" i="1"/>
  <c r="D463" i="1"/>
  <c r="D459" i="1"/>
  <c r="D455" i="1"/>
  <c r="D451" i="1"/>
  <c r="D447" i="1"/>
  <c r="D443" i="1"/>
  <c r="D439" i="1"/>
  <c r="D435" i="1"/>
  <c r="D431" i="1"/>
  <c r="D427" i="1"/>
  <c r="D423" i="1"/>
  <c r="D419" i="1"/>
  <c r="D415" i="1"/>
  <c r="D411" i="1"/>
  <c r="D407" i="1"/>
  <c r="E874" i="1"/>
  <c r="E661" i="1"/>
  <c r="E564" i="1"/>
  <c r="E499" i="1"/>
  <c r="E435" i="1"/>
  <c r="E395" i="1"/>
  <c r="E363" i="1"/>
  <c r="E331" i="1"/>
  <c r="E299" i="1"/>
  <c r="E267" i="1"/>
  <c r="E235" i="1"/>
  <c r="E203" i="1"/>
  <c r="E171" i="1"/>
  <c r="E139" i="1"/>
  <c r="E123" i="1"/>
  <c r="E107" i="1"/>
  <c r="E91" i="1"/>
  <c r="E75" i="1"/>
  <c r="E59" i="1"/>
  <c r="E43" i="1"/>
  <c r="E27" i="1"/>
  <c r="D880" i="1"/>
  <c r="D872" i="1"/>
  <c r="D864" i="1"/>
  <c r="D856" i="1"/>
  <c r="D848" i="1"/>
  <c r="D840" i="1"/>
  <c r="D832" i="1"/>
  <c r="D824" i="1"/>
  <c r="D816" i="1"/>
  <c r="D808" i="1"/>
  <c r="D800" i="1"/>
  <c r="D792" i="1"/>
  <c r="D784" i="1"/>
  <c r="D776" i="1"/>
  <c r="D768" i="1"/>
  <c r="D760" i="1"/>
  <c r="D752" i="1"/>
  <c r="D744" i="1"/>
  <c r="D736" i="1"/>
  <c r="D728" i="1"/>
  <c r="D720" i="1"/>
  <c r="D712" i="1"/>
  <c r="D704" i="1"/>
  <c r="D696" i="1"/>
  <c r="D688" i="1"/>
  <c r="D680" i="1"/>
  <c r="D672" i="1"/>
  <c r="D664" i="1"/>
  <c r="D656" i="1"/>
  <c r="D648" i="1"/>
  <c r="D640" i="1"/>
  <c r="D632" i="1"/>
  <c r="D624" i="1"/>
  <c r="D616" i="1"/>
  <c r="D608" i="1"/>
  <c r="D600" i="1"/>
  <c r="D592" i="1"/>
  <c r="D584" i="1"/>
  <c r="D576" i="1"/>
  <c r="D568" i="1"/>
  <c r="D560" i="1"/>
  <c r="D552" i="1"/>
  <c r="D544" i="1"/>
  <c r="D536" i="1"/>
  <c r="D528" i="1"/>
  <c r="D520" i="1"/>
  <c r="D512" i="1"/>
  <c r="D504" i="1"/>
  <c r="D496" i="1"/>
  <c r="D488" i="1"/>
  <c r="D480" i="1"/>
  <c r="D472" i="1"/>
  <c r="D464" i="1"/>
  <c r="D456" i="1"/>
  <c r="D448" i="1"/>
  <c r="D440" i="1"/>
  <c r="D432" i="1"/>
  <c r="D426" i="1"/>
  <c r="D421" i="1"/>
  <c r="D416" i="1"/>
  <c r="D410" i="1"/>
  <c r="D405" i="1"/>
  <c r="D401" i="1"/>
  <c r="D397" i="1"/>
  <c r="D393" i="1"/>
  <c r="D389" i="1"/>
  <c r="D385" i="1"/>
  <c r="D381" i="1"/>
  <c r="D377" i="1"/>
  <c r="D373" i="1"/>
  <c r="D369" i="1"/>
  <c r="D365" i="1"/>
  <c r="D361" i="1"/>
  <c r="D357" i="1"/>
  <c r="D353" i="1"/>
  <c r="D349" i="1"/>
  <c r="D345" i="1"/>
  <c r="D341" i="1"/>
  <c r="D337" i="1"/>
  <c r="D333" i="1"/>
  <c r="D329" i="1"/>
  <c r="D325" i="1"/>
  <c r="D321" i="1"/>
  <c r="D317" i="1"/>
  <c r="D313" i="1"/>
  <c r="D309" i="1"/>
  <c r="D305" i="1"/>
  <c r="D301" i="1"/>
  <c r="D297" i="1"/>
  <c r="D293" i="1"/>
  <c r="D289" i="1"/>
  <c r="D285" i="1"/>
  <c r="D281" i="1"/>
  <c r="D277" i="1"/>
  <c r="D273" i="1"/>
  <c r="D269" i="1"/>
  <c r="D265" i="1"/>
  <c r="D261" i="1"/>
  <c r="D257" i="1"/>
  <c r="D253" i="1"/>
  <c r="D249" i="1"/>
  <c r="D245" i="1"/>
  <c r="D241" i="1"/>
  <c r="D237" i="1"/>
  <c r="D233" i="1"/>
  <c r="D229" i="1"/>
  <c r="D225" i="1"/>
  <c r="D221" i="1"/>
  <c r="D217" i="1"/>
  <c r="D213" i="1"/>
  <c r="D209" i="1"/>
  <c r="D205" i="1"/>
  <c r="D201" i="1"/>
  <c r="D197" i="1"/>
  <c r="D193" i="1"/>
  <c r="D189" i="1"/>
  <c r="D185" i="1"/>
  <c r="D181" i="1"/>
  <c r="D177" i="1"/>
  <c r="D173" i="1"/>
  <c r="D169" i="1"/>
  <c r="D165" i="1"/>
  <c r="D161" i="1"/>
  <c r="D157" i="1"/>
  <c r="D153" i="1"/>
  <c r="D149" i="1"/>
  <c r="D145" i="1"/>
  <c r="D141" i="1"/>
  <c r="D137" i="1"/>
  <c r="D133" i="1"/>
  <c r="D129" i="1"/>
  <c r="D125" i="1"/>
  <c r="D121" i="1"/>
  <c r="D117" i="1"/>
  <c r="D113" i="1"/>
  <c r="D109" i="1"/>
  <c r="D105" i="1"/>
  <c r="D101" i="1"/>
  <c r="D97" i="1"/>
  <c r="D93" i="1"/>
  <c r="D89" i="1"/>
  <c r="D85" i="1"/>
  <c r="D81" i="1"/>
  <c r="D77" i="1"/>
  <c r="D73" i="1"/>
  <c r="D69" i="1"/>
  <c r="D65" i="1"/>
  <c r="D61" i="1"/>
  <c r="D57" i="1"/>
  <c r="D53" i="1"/>
  <c r="D49" i="1"/>
  <c r="D45" i="1"/>
  <c r="D41" i="1"/>
  <c r="D37" i="1"/>
  <c r="D33" i="1"/>
  <c r="D29" i="1"/>
  <c r="D25" i="1"/>
  <c r="D21" i="1"/>
  <c r="E810" i="1"/>
  <c r="E629" i="1"/>
  <c r="E547" i="1"/>
  <c r="E483" i="1"/>
  <c r="E419" i="1"/>
  <c r="E387" i="1"/>
  <c r="E355" i="1"/>
  <c r="E323" i="1"/>
  <c r="E291" i="1"/>
  <c r="E259" i="1"/>
  <c r="E227" i="1"/>
  <c r="E195" i="1"/>
  <c r="E163" i="1"/>
  <c r="E135" i="1"/>
  <c r="E119" i="1"/>
  <c r="E103" i="1"/>
  <c r="E87" i="1"/>
  <c r="E71" i="1"/>
  <c r="E55" i="1"/>
  <c r="E39" i="1"/>
  <c r="E25" i="1"/>
  <c r="D878" i="1"/>
  <c r="D870" i="1"/>
  <c r="D862" i="1"/>
  <c r="D854" i="1"/>
  <c r="D846" i="1"/>
  <c r="D838" i="1"/>
  <c r="D830" i="1"/>
  <c r="D822" i="1"/>
  <c r="D814" i="1"/>
  <c r="D806" i="1"/>
  <c r="D798" i="1"/>
  <c r="D790" i="1"/>
  <c r="D782" i="1"/>
  <c r="D774" i="1"/>
  <c r="D766" i="1"/>
  <c r="D758" i="1"/>
  <c r="D750" i="1"/>
  <c r="D742" i="1"/>
  <c r="D734" i="1"/>
  <c r="D726" i="1"/>
  <c r="D718" i="1"/>
  <c r="D710" i="1"/>
  <c r="D702" i="1"/>
  <c r="D694" i="1"/>
  <c r="D686" i="1"/>
  <c r="D678" i="1"/>
  <c r="D670" i="1"/>
  <c r="D662" i="1"/>
  <c r="D654" i="1"/>
  <c r="D646" i="1"/>
  <c r="D638" i="1"/>
  <c r="D630" i="1"/>
  <c r="D622" i="1"/>
  <c r="D614" i="1"/>
  <c r="D606" i="1"/>
  <c r="D598" i="1"/>
  <c r="D590" i="1"/>
  <c r="D582" i="1"/>
  <c r="D574" i="1"/>
  <c r="D566" i="1"/>
  <c r="D558" i="1"/>
  <c r="D550" i="1"/>
  <c r="D542" i="1"/>
  <c r="D534" i="1"/>
  <c r="D526" i="1"/>
  <c r="D518" i="1"/>
  <c r="D510" i="1"/>
  <c r="D502" i="1"/>
  <c r="D494" i="1"/>
  <c r="D486" i="1"/>
  <c r="D478" i="1"/>
  <c r="D470" i="1"/>
  <c r="D462" i="1"/>
  <c r="D454" i="1"/>
  <c r="D446" i="1"/>
  <c r="D438" i="1"/>
  <c r="D430" i="1"/>
  <c r="D425" i="1"/>
  <c r="D420" i="1"/>
  <c r="D414" i="1"/>
  <c r="D409" i="1"/>
  <c r="D404" i="1"/>
  <c r="D400" i="1"/>
  <c r="D396" i="1"/>
  <c r="D392" i="1"/>
  <c r="D388" i="1"/>
  <c r="D384" i="1"/>
  <c r="D380" i="1"/>
  <c r="D376" i="1"/>
  <c r="D372" i="1"/>
  <c r="D368" i="1"/>
  <c r="D364" i="1"/>
  <c r="D360" i="1"/>
  <c r="D356" i="1"/>
  <c r="D352" i="1"/>
  <c r="D348" i="1"/>
  <c r="D344" i="1"/>
  <c r="D340" i="1"/>
  <c r="D336" i="1"/>
  <c r="D332" i="1"/>
  <c r="D328" i="1"/>
  <c r="D324" i="1"/>
  <c r="D320" i="1"/>
  <c r="D316" i="1"/>
  <c r="D312" i="1"/>
  <c r="D308" i="1"/>
  <c r="D304" i="1"/>
  <c r="D300" i="1"/>
  <c r="D296" i="1"/>
  <c r="D292" i="1"/>
  <c r="D288" i="1"/>
  <c r="D284" i="1"/>
  <c r="D280" i="1"/>
  <c r="D276" i="1"/>
  <c r="D272" i="1"/>
  <c r="D268" i="1"/>
  <c r="D264" i="1"/>
  <c r="D260" i="1"/>
  <c r="D256" i="1"/>
  <c r="D252" i="1"/>
  <c r="D248" i="1"/>
  <c r="D244" i="1"/>
  <c r="D240" i="1"/>
  <c r="D236" i="1"/>
  <c r="D232" i="1"/>
  <c r="D228" i="1"/>
  <c r="D224" i="1"/>
  <c r="D220" i="1"/>
  <c r="D216" i="1"/>
  <c r="D212" i="1"/>
  <c r="D208" i="1"/>
  <c r="D204" i="1"/>
  <c r="D200" i="1"/>
  <c r="D196" i="1"/>
  <c r="D192" i="1"/>
  <c r="D188" i="1"/>
  <c r="D184" i="1"/>
  <c r="D180" i="1"/>
  <c r="D176" i="1"/>
  <c r="D172" i="1"/>
  <c r="D168" i="1"/>
  <c r="D164" i="1"/>
  <c r="D160" i="1"/>
  <c r="D156" i="1"/>
  <c r="D152" i="1"/>
  <c r="D148" i="1"/>
  <c r="D144" i="1"/>
  <c r="D140" i="1"/>
  <c r="D136" i="1"/>
  <c r="D132" i="1"/>
  <c r="D128" i="1"/>
  <c r="D124" i="1"/>
  <c r="D120" i="1"/>
  <c r="D116" i="1"/>
  <c r="D112" i="1"/>
  <c r="D108" i="1"/>
  <c r="D104" i="1"/>
  <c r="D100" i="1"/>
  <c r="D96" i="1"/>
  <c r="D92" i="1"/>
  <c r="D88" i="1"/>
  <c r="D84" i="1"/>
  <c r="D80" i="1"/>
  <c r="D76" i="1"/>
  <c r="D72" i="1"/>
  <c r="D68" i="1"/>
  <c r="D64" i="1"/>
  <c r="D60" i="1"/>
  <c r="D56" i="1"/>
  <c r="D52" i="1"/>
  <c r="D48" i="1"/>
  <c r="D44" i="1"/>
  <c r="D40" i="1"/>
  <c r="D36" i="1"/>
  <c r="D32" i="1"/>
  <c r="D28" i="1"/>
  <c r="E746" i="1"/>
  <c r="E606" i="1"/>
  <c r="E531" i="1"/>
  <c r="E467" i="1"/>
  <c r="E411" i="1"/>
  <c r="E379" i="1"/>
  <c r="E347" i="1"/>
  <c r="E315" i="1"/>
  <c r="E283" i="1"/>
  <c r="E251" i="1"/>
  <c r="E219" i="1"/>
  <c r="E187" i="1"/>
  <c r="E155" i="1"/>
  <c r="E131" i="1"/>
  <c r="E115" i="1"/>
  <c r="E99" i="1"/>
  <c r="E83" i="1"/>
  <c r="E67" i="1"/>
  <c r="E51" i="1"/>
  <c r="E35" i="1"/>
  <c r="E23" i="1"/>
  <c r="D876" i="1"/>
  <c r="D868" i="1"/>
  <c r="D860" i="1"/>
  <c r="D852" i="1"/>
  <c r="D844" i="1"/>
  <c r="D836" i="1"/>
  <c r="D828" i="1"/>
  <c r="D820" i="1"/>
  <c r="D812" i="1"/>
  <c r="D804" i="1"/>
  <c r="D796" i="1"/>
  <c r="D788" i="1"/>
  <c r="D780" i="1"/>
  <c r="D772" i="1"/>
  <c r="D764" i="1"/>
  <c r="D756" i="1"/>
  <c r="D748" i="1"/>
  <c r="D740" i="1"/>
  <c r="D732" i="1"/>
  <c r="D724" i="1"/>
  <c r="D716" i="1"/>
  <c r="D708" i="1"/>
  <c r="D700" i="1"/>
  <c r="D692" i="1"/>
  <c r="D684" i="1"/>
  <c r="D676" i="1"/>
  <c r="D668" i="1"/>
  <c r="D660" i="1"/>
  <c r="D652" i="1"/>
  <c r="D644" i="1"/>
  <c r="D636" i="1"/>
  <c r="D628" i="1"/>
  <c r="D620" i="1"/>
  <c r="D612" i="1"/>
  <c r="D604" i="1"/>
  <c r="D596" i="1"/>
  <c r="D588" i="1"/>
  <c r="D580" i="1"/>
  <c r="D572" i="1"/>
  <c r="D564" i="1"/>
  <c r="D556" i="1"/>
  <c r="D548" i="1"/>
  <c r="D540" i="1"/>
  <c r="D532" i="1"/>
  <c r="D524" i="1"/>
  <c r="D516" i="1"/>
  <c r="D508" i="1"/>
  <c r="D500" i="1"/>
  <c r="D492" i="1"/>
  <c r="D484" i="1"/>
  <c r="D476" i="1"/>
  <c r="D468" i="1"/>
  <c r="D460" i="1"/>
  <c r="D452" i="1"/>
  <c r="D444" i="1"/>
  <c r="D436" i="1"/>
  <c r="D429" i="1"/>
  <c r="D424" i="1"/>
  <c r="D418" i="1"/>
  <c r="D413" i="1"/>
  <c r="D408" i="1"/>
  <c r="D403" i="1"/>
  <c r="D399" i="1"/>
  <c r="D395" i="1"/>
  <c r="D391" i="1"/>
  <c r="D387" i="1"/>
  <c r="D383" i="1"/>
  <c r="D379" i="1"/>
  <c r="D375" i="1"/>
  <c r="D371" i="1"/>
  <c r="D367" i="1"/>
  <c r="D363" i="1"/>
  <c r="D359" i="1"/>
  <c r="D355" i="1"/>
  <c r="D351" i="1"/>
  <c r="D347" i="1"/>
  <c r="D343" i="1"/>
  <c r="D339" i="1"/>
  <c r="D335" i="1"/>
  <c r="D331" i="1"/>
  <c r="D327" i="1"/>
  <c r="D323" i="1"/>
  <c r="D319" i="1"/>
  <c r="D315" i="1"/>
  <c r="D311" i="1"/>
  <c r="D307" i="1"/>
  <c r="D303" i="1"/>
  <c r="D299" i="1"/>
  <c r="D295" i="1"/>
  <c r="D291" i="1"/>
  <c r="D287" i="1"/>
  <c r="D283" i="1"/>
  <c r="D279" i="1"/>
  <c r="D275" i="1"/>
  <c r="D271" i="1"/>
  <c r="D267" i="1"/>
  <c r="D263" i="1"/>
  <c r="D259" i="1"/>
  <c r="D255" i="1"/>
  <c r="D251" i="1"/>
  <c r="D247" i="1"/>
  <c r="D243" i="1"/>
  <c r="D239" i="1"/>
  <c r="D235" i="1"/>
  <c r="D231" i="1"/>
  <c r="D227" i="1"/>
  <c r="D223" i="1"/>
  <c r="D219" i="1"/>
  <c r="D215" i="1"/>
  <c r="D211" i="1"/>
  <c r="D207" i="1"/>
  <c r="D203" i="1"/>
  <c r="D199" i="1"/>
  <c r="D195" i="1"/>
  <c r="D191" i="1"/>
  <c r="D187" i="1"/>
  <c r="D183" i="1"/>
  <c r="D179" i="1"/>
  <c r="D175" i="1"/>
  <c r="D171" i="1"/>
  <c r="D167" i="1"/>
  <c r="D163" i="1"/>
  <c r="D159" i="1"/>
  <c r="D155" i="1"/>
  <c r="D151" i="1"/>
  <c r="D147" i="1"/>
  <c r="D143" i="1"/>
  <c r="D139" i="1"/>
  <c r="D135" i="1"/>
  <c r="D131" i="1"/>
  <c r="D127" i="1"/>
  <c r="D123" i="1"/>
  <c r="D119" i="1"/>
  <c r="D115" i="1"/>
  <c r="D111" i="1"/>
  <c r="D107" i="1"/>
  <c r="D103" i="1"/>
  <c r="D99" i="1"/>
  <c r="D95" i="1"/>
  <c r="D91" i="1"/>
  <c r="D87" i="1"/>
  <c r="D83" i="1"/>
  <c r="D79" i="1"/>
  <c r="D75" i="1"/>
  <c r="D71" i="1"/>
  <c r="D67" i="1"/>
  <c r="D63" i="1"/>
  <c r="D59" i="1"/>
  <c r="D55" i="1"/>
  <c r="D51" i="1"/>
  <c r="D47" i="1"/>
  <c r="E693" i="1"/>
  <c r="E585" i="1"/>
  <c r="E515" i="1"/>
  <c r="E451" i="1"/>
  <c r="E403" i="1"/>
  <c r="E371" i="1"/>
  <c r="E339" i="1"/>
  <c r="E307" i="1"/>
  <c r="E275" i="1"/>
  <c r="E243" i="1"/>
  <c r="E211" i="1"/>
  <c r="E179" i="1"/>
  <c r="E147" i="1"/>
  <c r="E127" i="1"/>
  <c r="E111" i="1"/>
  <c r="E95" i="1"/>
  <c r="E79" i="1"/>
  <c r="E63" i="1"/>
  <c r="E47" i="1"/>
  <c r="E31" i="1"/>
  <c r="E21" i="1"/>
  <c r="D874" i="1"/>
  <c r="D866" i="1"/>
  <c r="D858" i="1"/>
  <c r="D850" i="1"/>
  <c r="D842" i="1"/>
  <c r="D834" i="1"/>
  <c r="D826" i="1"/>
  <c r="D818" i="1"/>
  <c r="D810" i="1"/>
  <c r="D802" i="1"/>
  <c r="D794" i="1"/>
  <c r="D786" i="1"/>
  <c r="D778" i="1"/>
  <c r="D770" i="1"/>
  <c r="D762" i="1"/>
  <c r="D754" i="1"/>
  <c r="D746" i="1"/>
  <c r="D738" i="1"/>
  <c r="D730" i="1"/>
  <c r="D722" i="1"/>
  <c r="D714" i="1"/>
  <c r="D706" i="1"/>
  <c r="D698" i="1"/>
  <c r="D690" i="1"/>
  <c r="D682" i="1"/>
  <c r="D674" i="1"/>
  <c r="D666" i="1"/>
  <c r="D658" i="1"/>
  <c r="D650" i="1"/>
  <c r="D642" i="1"/>
  <c r="D634" i="1"/>
  <c r="D626" i="1"/>
  <c r="D618" i="1"/>
  <c r="D610" i="1"/>
  <c r="D602" i="1"/>
  <c r="D594" i="1"/>
  <c r="D586" i="1"/>
  <c r="D578" i="1"/>
  <c r="D570" i="1"/>
  <c r="D562" i="1"/>
  <c r="D554" i="1"/>
  <c r="D546" i="1"/>
  <c r="D538" i="1"/>
  <c r="D530" i="1"/>
  <c r="D522" i="1"/>
  <c r="D514" i="1"/>
  <c r="D506" i="1"/>
  <c r="D498" i="1"/>
  <c r="D490" i="1"/>
  <c r="D482" i="1"/>
  <c r="D474" i="1"/>
  <c r="D466" i="1"/>
  <c r="D458" i="1"/>
  <c r="D450" i="1"/>
  <c r="D442" i="1"/>
  <c r="D434" i="1"/>
  <c r="D428" i="1"/>
  <c r="D422" i="1"/>
  <c r="D417" i="1"/>
  <c r="D412" i="1"/>
  <c r="D406" i="1"/>
  <c r="D402" i="1"/>
  <c r="D398" i="1"/>
  <c r="D394" i="1"/>
  <c r="D390" i="1"/>
  <c r="D386" i="1"/>
  <c r="D382" i="1"/>
  <c r="D378" i="1"/>
  <c r="D374" i="1"/>
  <c r="D370" i="1"/>
  <c r="D366" i="1"/>
  <c r="D362" i="1"/>
  <c r="D358" i="1"/>
  <c r="D354" i="1"/>
  <c r="D350" i="1"/>
  <c r="D346" i="1"/>
  <c r="D342" i="1"/>
  <c r="D338" i="1"/>
  <c r="D334" i="1"/>
  <c r="D330" i="1"/>
  <c r="D326" i="1"/>
  <c r="D322" i="1"/>
  <c r="D318" i="1"/>
  <c r="D314" i="1"/>
  <c r="D310" i="1"/>
  <c r="D306" i="1"/>
  <c r="D302" i="1"/>
  <c r="D298" i="1"/>
  <c r="D294" i="1"/>
  <c r="D290" i="1"/>
  <c r="D286" i="1"/>
  <c r="D282" i="1"/>
  <c r="D278" i="1"/>
  <c r="D274" i="1"/>
  <c r="D270" i="1"/>
  <c r="D266" i="1"/>
  <c r="D262" i="1"/>
  <c r="D258" i="1"/>
  <c r="D254" i="1"/>
  <c r="D250" i="1"/>
  <c r="D246" i="1"/>
  <c r="D242" i="1"/>
  <c r="D238" i="1"/>
  <c r="D234" i="1"/>
  <c r="D230" i="1"/>
  <c r="D226" i="1"/>
  <c r="D222" i="1"/>
  <c r="D218" i="1"/>
  <c r="D214" i="1"/>
  <c r="D210" i="1"/>
  <c r="D206" i="1"/>
  <c r="D202" i="1"/>
  <c r="D198" i="1"/>
  <c r="D194" i="1"/>
  <c r="D190" i="1"/>
  <c r="D186" i="1"/>
  <c r="D182" i="1"/>
  <c r="D178" i="1"/>
  <c r="D174" i="1"/>
  <c r="D170" i="1"/>
  <c r="D166" i="1"/>
  <c r="D162" i="1"/>
  <c r="D158" i="1"/>
  <c r="D154" i="1"/>
  <c r="D150" i="1"/>
  <c r="D146" i="1"/>
  <c r="D142" i="1"/>
  <c r="D138" i="1"/>
  <c r="D134" i="1"/>
  <c r="D130" i="1"/>
  <c r="D126" i="1"/>
  <c r="D122" i="1"/>
  <c r="D118" i="1"/>
  <c r="D114" i="1"/>
  <c r="D110" i="1"/>
  <c r="D106" i="1"/>
  <c r="D102" i="1"/>
  <c r="D98" i="1"/>
  <c r="D94" i="1"/>
  <c r="D90" i="1"/>
  <c r="D86" i="1"/>
  <c r="D82" i="1"/>
  <c r="D78" i="1"/>
  <c r="D74" i="1"/>
  <c r="D70" i="1"/>
  <c r="D66" i="1"/>
  <c r="D62" i="1"/>
  <c r="D58" i="1"/>
  <c r="D54" i="1"/>
  <c r="D50" i="1"/>
  <c r="D39" i="1"/>
  <c r="D31" i="1"/>
  <c r="D24" i="1"/>
  <c r="D46" i="1"/>
  <c r="D38" i="1"/>
  <c r="D30" i="1"/>
  <c r="D23" i="1"/>
  <c r="D43" i="1"/>
  <c r="D35" i="1"/>
  <c r="D27" i="1"/>
  <c r="D22" i="1"/>
  <c r="D42" i="1"/>
  <c r="D34" i="1"/>
  <c r="D26" i="1"/>
  <c r="I9" i="1"/>
  <c r="M13" i="1"/>
  <c r="AC18" i="1" s="1"/>
  <c r="P66" i="1"/>
  <c r="O66" i="1"/>
  <c r="N67" i="1"/>
  <c r="N13" i="1"/>
  <c r="AD31" i="1"/>
  <c r="AF31" i="1"/>
  <c r="Y52" i="2"/>
  <c r="Z52" i="2" s="1"/>
  <c r="V53" i="2"/>
  <c r="AN11" i="1"/>
  <c r="L13" i="1" l="1"/>
  <c r="D63" i="2" s="1"/>
  <c r="K13" i="1"/>
  <c r="C59" i="2" s="1"/>
  <c r="O13" i="1"/>
  <c r="AD18" i="1"/>
  <c r="P13" i="1"/>
  <c r="AD30" i="1" s="1"/>
  <c r="C58" i="2"/>
  <c r="D56" i="2"/>
  <c r="D72" i="2"/>
  <c r="D65" i="2"/>
  <c r="D58" i="2"/>
  <c r="D67" i="2"/>
  <c r="C52" i="2"/>
  <c r="D60" i="2"/>
  <c r="D53" i="2"/>
  <c r="D69" i="2"/>
  <c r="D62" i="2"/>
  <c r="D55" i="2"/>
  <c r="D71" i="2"/>
  <c r="D64" i="2"/>
  <c r="D57" i="2"/>
  <c r="D66" i="2"/>
  <c r="D59" i="2"/>
  <c r="C54" i="2"/>
  <c r="D52" i="2"/>
  <c r="D68" i="2"/>
  <c r="D61" i="2"/>
  <c r="D54" i="2"/>
  <c r="D70" i="2"/>
  <c r="R13" i="1"/>
  <c r="AF28" i="1" s="1"/>
  <c r="Y16" i="1"/>
  <c r="M17" i="1"/>
  <c r="C539" i="2"/>
  <c r="C523" i="2"/>
  <c r="C507" i="2"/>
  <c r="C491" i="2"/>
  <c r="C475" i="2"/>
  <c r="C459" i="2"/>
  <c r="C451" i="2"/>
  <c r="C447" i="2"/>
  <c r="C443" i="2"/>
  <c r="C439" i="2"/>
  <c r="C435" i="2"/>
  <c r="C431" i="2"/>
  <c r="C427" i="2"/>
  <c r="C423" i="2"/>
  <c r="C419" i="2"/>
  <c r="C415" i="2"/>
  <c r="C411" i="2"/>
  <c r="C407" i="2"/>
  <c r="C403" i="2"/>
  <c r="C399" i="2"/>
  <c r="C395" i="2"/>
  <c r="C391" i="2"/>
  <c r="C387" i="2"/>
  <c r="C383" i="2"/>
  <c r="C379" i="2"/>
  <c r="C375" i="2"/>
  <c r="C371" i="2"/>
  <c r="C554" i="2"/>
  <c r="C546" i="2"/>
  <c r="C542" i="2"/>
  <c r="C538" i="2"/>
  <c r="C534" i="2"/>
  <c r="C530" i="2"/>
  <c r="C526" i="2"/>
  <c r="C522" i="2"/>
  <c r="C518" i="2"/>
  <c r="C514" i="2"/>
  <c r="C510" i="2"/>
  <c r="C506" i="2"/>
  <c r="C502" i="2"/>
  <c r="C498" i="2"/>
  <c r="C494" i="2"/>
  <c r="C490" i="2"/>
  <c r="C486" i="2"/>
  <c r="C482" i="2"/>
  <c r="C478" i="2"/>
  <c r="C474" i="2"/>
  <c r="C470" i="2"/>
  <c r="C466" i="2"/>
  <c r="C462" i="2"/>
  <c r="C458" i="2"/>
  <c r="C454" i="2"/>
  <c r="C450" i="2"/>
  <c r="C446" i="2"/>
  <c r="C442" i="2"/>
  <c r="C438" i="2"/>
  <c r="C434" i="2"/>
  <c r="C430" i="2"/>
  <c r="C426" i="2"/>
  <c r="C422" i="2"/>
  <c r="C737" i="2"/>
  <c r="C729" i="2"/>
  <c r="C721" i="2"/>
  <c r="C709" i="2"/>
  <c r="C697" i="2"/>
  <c r="C693" i="2"/>
  <c r="C689" i="2"/>
  <c r="C677" i="2"/>
  <c r="C673" i="2"/>
  <c r="C665" i="2"/>
  <c r="C657" i="2"/>
  <c r="C649" i="2"/>
  <c r="C645" i="2"/>
  <c r="C633" i="2"/>
  <c r="C629" i="2"/>
  <c r="C625" i="2"/>
  <c r="C613" i="2"/>
  <c r="C609" i="2"/>
  <c r="C601" i="2"/>
  <c r="C593" i="2"/>
  <c r="C589" i="2"/>
  <c r="C585" i="2"/>
  <c r="C581" i="2"/>
  <c r="C577" i="2"/>
  <c r="C573" i="2"/>
  <c r="C569" i="2"/>
  <c r="C565" i="2"/>
  <c r="C561" i="2"/>
  <c r="C557" i="2"/>
  <c r="C553" i="2"/>
  <c r="C549" i="2"/>
  <c r="C545" i="2"/>
  <c r="C541" i="2"/>
  <c r="C537" i="2"/>
  <c r="C533" i="2"/>
  <c r="C529" i="2"/>
  <c r="C525" i="2"/>
  <c r="C521" i="2"/>
  <c r="C517" i="2"/>
  <c r="C513" i="2"/>
  <c r="C509" i="2"/>
  <c r="C505" i="2"/>
  <c r="C501" i="2"/>
  <c r="C497" i="2"/>
  <c r="C493" i="2"/>
  <c r="C489" i="2"/>
  <c r="C485" i="2"/>
  <c r="C481" i="2"/>
  <c r="C477" i="2"/>
  <c r="C473" i="2"/>
  <c r="C469" i="2"/>
  <c r="C465" i="2"/>
  <c r="C461" i="2"/>
  <c r="C457" i="2"/>
  <c r="C453" i="2"/>
  <c r="C449" i="2"/>
  <c r="C445" i="2"/>
  <c r="C441" i="2"/>
  <c r="C437" i="2"/>
  <c r="C433" i="2"/>
  <c r="C429" i="2"/>
  <c r="C425" i="2"/>
  <c r="C421" i="2"/>
  <c r="C773" i="2"/>
  <c r="C765" i="2"/>
  <c r="C757" i="2"/>
  <c r="C749" i="2"/>
  <c r="C744" i="2"/>
  <c r="C740" i="2"/>
  <c r="C736" i="2"/>
  <c r="C732" i="2"/>
  <c r="C728" i="2"/>
  <c r="C724" i="2"/>
  <c r="C720" i="2"/>
  <c r="C716" i="2"/>
  <c r="C712" i="2"/>
  <c r="C708" i="2"/>
  <c r="C704" i="2"/>
  <c r="C700" i="2"/>
  <c r="C696" i="2"/>
  <c r="C692" i="2"/>
  <c r="C688" i="2"/>
  <c r="C684" i="2"/>
  <c r="C680" i="2"/>
  <c r="C676" i="2"/>
  <c r="C672" i="2"/>
  <c r="C668" i="2"/>
  <c r="C664" i="2"/>
  <c r="C660" i="2"/>
  <c r="C656" i="2"/>
  <c r="C652" i="2"/>
  <c r="C648" i="2"/>
  <c r="C644" i="2"/>
  <c r="C640" i="2"/>
  <c r="C636" i="2"/>
  <c r="C632" i="2"/>
  <c r="C628" i="2"/>
  <c r="C624" i="2"/>
  <c r="C620" i="2"/>
  <c r="C616" i="2"/>
  <c r="C612" i="2"/>
  <c r="C608" i="2"/>
  <c r="C604" i="2"/>
  <c r="C600" i="2"/>
  <c r="C596" i="2"/>
  <c r="C592" i="2"/>
  <c r="C588" i="2"/>
  <c r="C584" i="2"/>
  <c r="C580" i="2"/>
  <c r="C576" i="2"/>
  <c r="C572" i="2"/>
  <c r="C568" i="2"/>
  <c r="C564" i="2"/>
  <c r="C560" i="2"/>
  <c r="C556" i="2"/>
  <c r="C552" i="2"/>
  <c r="C548" i="2"/>
  <c r="C544" i="2"/>
  <c r="C540" i="2"/>
  <c r="C536" i="2"/>
  <c r="C532" i="2"/>
  <c r="C528" i="2"/>
  <c r="C524" i="2"/>
  <c r="C520" i="2"/>
  <c r="C516" i="2"/>
  <c r="C512" i="2"/>
  <c r="C508" i="2"/>
  <c r="C504" i="2"/>
  <c r="C500" i="2"/>
  <c r="C496" i="2"/>
  <c r="C492" i="2"/>
  <c r="C488" i="2"/>
  <c r="C484" i="2"/>
  <c r="C480" i="2"/>
  <c r="C476" i="2"/>
  <c r="C472" i="2"/>
  <c r="C468" i="2"/>
  <c r="C464" i="2"/>
  <c r="C460" i="2"/>
  <c r="C456" i="2"/>
  <c r="C452" i="2"/>
  <c r="C448" i="2"/>
  <c r="C444" i="2"/>
  <c r="C440" i="2"/>
  <c r="C436" i="2"/>
  <c r="C432" i="2"/>
  <c r="C428" i="2"/>
  <c r="C424" i="2"/>
  <c r="C420" i="2"/>
  <c r="C414" i="2"/>
  <c r="C409" i="2"/>
  <c r="C404" i="2"/>
  <c r="C398" i="2"/>
  <c r="C393" i="2"/>
  <c r="C388" i="2"/>
  <c r="C382" i="2"/>
  <c r="C377" i="2"/>
  <c r="C372" i="2"/>
  <c r="C367" i="2"/>
  <c r="C363" i="2"/>
  <c r="C359" i="2"/>
  <c r="C355" i="2"/>
  <c r="C351" i="2"/>
  <c r="C347" i="2"/>
  <c r="C343" i="2"/>
  <c r="C339" i="2"/>
  <c r="C335" i="2"/>
  <c r="C331" i="2"/>
  <c r="C327" i="2"/>
  <c r="C323" i="2"/>
  <c r="C319" i="2"/>
  <c r="C315" i="2"/>
  <c r="C311" i="2"/>
  <c r="C307" i="2"/>
  <c r="C303" i="2"/>
  <c r="C299" i="2"/>
  <c r="C295" i="2"/>
  <c r="C291" i="2"/>
  <c r="C287" i="2"/>
  <c r="C283" i="2"/>
  <c r="C279" i="2"/>
  <c r="C275" i="2"/>
  <c r="C271" i="2"/>
  <c r="C267" i="2"/>
  <c r="C263" i="2"/>
  <c r="C259" i="2"/>
  <c r="C255" i="2"/>
  <c r="C251" i="2"/>
  <c r="C247" i="2"/>
  <c r="C243" i="2"/>
  <c r="C239" i="2"/>
  <c r="C235" i="2"/>
  <c r="C231" i="2"/>
  <c r="C227" i="2"/>
  <c r="C223" i="2"/>
  <c r="C219" i="2"/>
  <c r="C215" i="2"/>
  <c r="C211" i="2"/>
  <c r="C207" i="2"/>
  <c r="C203" i="2"/>
  <c r="C199" i="2"/>
  <c r="C195" i="2"/>
  <c r="C191" i="2"/>
  <c r="C187" i="2"/>
  <c r="C183" i="2"/>
  <c r="C179" i="2"/>
  <c r="C175" i="2"/>
  <c r="C171" i="2"/>
  <c r="C167" i="2"/>
  <c r="C163" i="2"/>
  <c r="C159" i="2"/>
  <c r="C155" i="2"/>
  <c r="C151" i="2"/>
  <c r="C147" i="2"/>
  <c r="C143" i="2"/>
  <c r="C139" i="2"/>
  <c r="C135" i="2"/>
  <c r="C131" i="2"/>
  <c r="C127" i="2"/>
  <c r="C123" i="2"/>
  <c r="C119" i="2"/>
  <c r="C115" i="2"/>
  <c r="C111" i="2"/>
  <c r="C107" i="2"/>
  <c r="C103" i="2"/>
  <c r="C99" i="2"/>
  <c r="C95" i="2"/>
  <c r="C91" i="2"/>
  <c r="C87" i="2"/>
  <c r="C83" i="2"/>
  <c r="C79" i="2"/>
  <c r="C75" i="2"/>
  <c r="C418" i="2"/>
  <c r="C413" i="2"/>
  <c r="C408" i="2"/>
  <c r="C402" i="2"/>
  <c r="C397" i="2"/>
  <c r="C392" i="2"/>
  <c r="C386" i="2"/>
  <c r="C381" i="2"/>
  <c r="C376" i="2"/>
  <c r="C370" i="2"/>
  <c r="C366" i="2"/>
  <c r="C362" i="2"/>
  <c r="C358" i="2"/>
  <c r="C354" i="2"/>
  <c r="C350" i="2"/>
  <c r="C346" i="2"/>
  <c r="C342" i="2"/>
  <c r="C338" i="2"/>
  <c r="C334" i="2"/>
  <c r="C330" i="2"/>
  <c r="C326" i="2"/>
  <c r="C322" i="2"/>
  <c r="C318" i="2"/>
  <c r="C314" i="2"/>
  <c r="C310" i="2"/>
  <c r="C306" i="2"/>
  <c r="C302" i="2"/>
  <c r="C298" i="2"/>
  <c r="C294" i="2"/>
  <c r="C290" i="2"/>
  <c r="C286" i="2"/>
  <c r="C282" i="2"/>
  <c r="C278" i="2"/>
  <c r="C274" i="2"/>
  <c r="C270" i="2"/>
  <c r="C266" i="2"/>
  <c r="C262" i="2"/>
  <c r="C258" i="2"/>
  <c r="C254" i="2"/>
  <c r="C250" i="2"/>
  <c r="C246" i="2"/>
  <c r="C242" i="2"/>
  <c r="C238" i="2"/>
  <c r="C234" i="2"/>
  <c r="C230" i="2"/>
  <c r="C226" i="2"/>
  <c r="C222" i="2"/>
  <c r="C218" i="2"/>
  <c r="C214" i="2"/>
  <c r="C210" i="2"/>
  <c r="C206" i="2"/>
  <c r="C202" i="2"/>
  <c r="C198" i="2"/>
  <c r="C194" i="2"/>
  <c r="C190" i="2"/>
  <c r="C186" i="2"/>
  <c r="C182" i="2"/>
  <c r="C178" i="2"/>
  <c r="C174" i="2"/>
  <c r="C170" i="2"/>
  <c r="C166" i="2"/>
  <c r="C162" i="2"/>
  <c r="C158" i="2"/>
  <c r="C154" i="2"/>
  <c r="C150" i="2"/>
  <c r="C146" i="2"/>
  <c r="C142" i="2"/>
  <c r="C138" i="2"/>
  <c r="C134" i="2"/>
  <c r="C130" i="2"/>
  <c r="C126" i="2"/>
  <c r="C122" i="2"/>
  <c r="C118" i="2"/>
  <c r="C114" i="2"/>
  <c r="C110" i="2"/>
  <c r="C106" i="2"/>
  <c r="C417" i="2"/>
  <c r="C412" i="2"/>
  <c r="C406" i="2"/>
  <c r="C401" i="2"/>
  <c r="C396" i="2"/>
  <c r="C390" i="2"/>
  <c r="C385" i="2"/>
  <c r="C380" i="2"/>
  <c r="C374" i="2"/>
  <c r="C369" i="2"/>
  <c r="C365" i="2"/>
  <c r="C361" i="2"/>
  <c r="C357" i="2"/>
  <c r="C353" i="2"/>
  <c r="C349" i="2"/>
  <c r="C345" i="2"/>
  <c r="C341" i="2"/>
  <c r="C337" i="2"/>
  <c r="C333" i="2"/>
  <c r="C329" i="2"/>
  <c r="C325" i="2"/>
  <c r="C321" i="2"/>
  <c r="C317" i="2"/>
  <c r="C313" i="2"/>
  <c r="C309" i="2"/>
  <c r="C305" i="2"/>
  <c r="C301" i="2"/>
  <c r="C297" i="2"/>
  <c r="C293" i="2"/>
  <c r="C289" i="2"/>
  <c r="C285" i="2"/>
  <c r="C281" i="2"/>
  <c r="C277" i="2"/>
  <c r="C273" i="2"/>
  <c r="C269" i="2"/>
  <c r="C265" i="2"/>
  <c r="C261" i="2"/>
  <c r="C257" i="2"/>
  <c r="C253" i="2"/>
  <c r="C249" i="2"/>
  <c r="C245" i="2"/>
  <c r="C241" i="2"/>
  <c r="C237" i="2"/>
  <c r="C233" i="2"/>
  <c r="C229" i="2"/>
  <c r="C225" i="2"/>
  <c r="C221" i="2"/>
  <c r="C217" i="2"/>
  <c r="C213" i="2"/>
  <c r="C209" i="2"/>
  <c r="C205" i="2"/>
  <c r="C201" i="2"/>
  <c r="C197" i="2"/>
  <c r="C193" i="2"/>
  <c r="C189" i="2"/>
  <c r="C185" i="2"/>
  <c r="C181" i="2"/>
  <c r="C177" i="2"/>
  <c r="C173" i="2"/>
  <c r="C169" i="2"/>
  <c r="C165" i="2"/>
  <c r="C161" i="2"/>
  <c r="C157" i="2"/>
  <c r="C153" i="2"/>
  <c r="C149" i="2"/>
  <c r="C145" i="2"/>
  <c r="C141" i="2"/>
  <c r="C137" i="2"/>
  <c r="C133" i="2"/>
  <c r="C129" i="2"/>
  <c r="C125" i="2"/>
  <c r="C121" i="2"/>
  <c r="C117" i="2"/>
  <c r="C113" i="2"/>
  <c r="C109" i="2"/>
  <c r="C105" i="2"/>
  <c r="C101" i="2"/>
  <c r="C97" i="2"/>
  <c r="C93" i="2"/>
  <c r="C89" i="2"/>
  <c r="C85" i="2"/>
  <c r="C81" i="2"/>
  <c r="C77" i="2"/>
  <c r="C73" i="2"/>
  <c r="C416" i="2"/>
  <c r="C410" i="2"/>
  <c r="C405" i="2"/>
  <c r="C400" i="2"/>
  <c r="C394" i="2"/>
  <c r="C389" i="2"/>
  <c r="C384" i="2"/>
  <c r="C378" i="2"/>
  <c r="C373" i="2"/>
  <c r="C368" i="2"/>
  <c r="C364" i="2"/>
  <c r="C360" i="2"/>
  <c r="C356" i="2"/>
  <c r="C352" i="2"/>
  <c r="C348" i="2"/>
  <c r="C344" i="2"/>
  <c r="C340" i="2"/>
  <c r="C336" i="2"/>
  <c r="C332" i="2"/>
  <c r="C328" i="2"/>
  <c r="C324" i="2"/>
  <c r="C320" i="2"/>
  <c r="C316" i="2"/>
  <c r="C312" i="2"/>
  <c r="C308" i="2"/>
  <c r="C304" i="2"/>
  <c r="C300" i="2"/>
  <c r="C296" i="2"/>
  <c r="C292" i="2"/>
  <c r="C288" i="2"/>
  <c r="C284" i="2"/>
  <c r="C280" i="2"/>
  <c r="C276" i="2"/>
  <c r="C272" i="2"/>
  <c r="C268" i="2"/>
  <c r="C264" i="2"/>
  <c r="C260" i="2"/>
  <c r="C256" i="2"/>
  <c r="C252" i="2"/>
  <c r="C248" i="2"/>
  <c r="C244" i="2"/>
  <c r="C240" i="2"/>
  <c r="C236" i="2"/>
  <c r="C232" i="2"/>
  <c r="C228" i="2"/>
  <c r="C224" i="2"/>
  <c r="C220" i="2"/>
  <c r="C216" i="2"/>
  <c r="C212" i="2"/>
  <c r="C208" i="2"/>
  <c r="C204" i="2"/>
  <c r="C200" i="2"/>
  <c r="C196" i="2"/>
  <c r="C192" i="2"/>
  <c r="C188" i="2"/>
  <c r="C184" i="2"/>
  <c r="C180" i="2"/>
  <c r="C176" i="2"/>
  <c r="C172" i="2"/>
  <c r="C168" i="2"/>
  <c r="C164" i="2"/>
  <c r="C160" i="2"/>
  <c r="C156" i="2"/>
  <c r="C152" i="2"/>
  <c r="C148" i="2"/>
  <c r="C144" i="2"/>
  <c r="C140" i="2"/>
  <c r="C136" i="2"/>
  <c r="C132" i="2"/>
  <c r="C128" i="2"/>
  <c r="C124" i="2"/>
  <c r="C120" i="2"/>
  <c r="C116" i="2"/>
  <c r="C112" i="2"/>
  <c r="C108" i="2"/>
  <c r="C104" i="2"/>
  <c r="C100" i="2"/>
  <c r="C96" i="2"/>
  <c r="C92" i="2"/>
  <c r="C88" i="2"/>
  <c r="C84" i="2"/>
  <c r="C80" i="2"/>
  <c r="C76" i="2"/>
  <c r="C102" i="2"/>
  <c r="C86" i="2"/>
  <c r="C98" i="2"/>
  <c r="C82" i="2"/>
  <c r="C94" i="2"/>
  <c r="C78" i="2"/>
  <c r="C90" i="2"/>
  <c r="C74" i="2"/>
  <c r="D910" i="2"/>
  <c r="D906" i="2"/>
  <c r="D902" i="2"/>
  <c r="D898" i="2"/>
  <c r="D894" i="2"/>
  <c r="D890" i="2"/>
  <c r="D886" i="2"/>
  <c r="D882" i="2"/>
  <c r="D878" i="2"/>
  <c r="D874" i="2"/>
  <c r="D870" i="2"/>
  <c r="D866" i="2"/>
  <c r="D862" i="2"/>
  <c r="D858" i="2"/>
  <c r="D854" i="2"/>
  <c r="D850" i="2"/>
  <c r="D846" i="2"/>
  <c r="D842" i="2"/>
  <c r="D838" i="2"/>
  <c r="D834" i="2"/>
  <c r="D830" i="2"/>
  <c r="D826" i="2"/>
  <c r="D822" i="2"/>
  <c r="D818" i="2"/>
  <c r="D814" i="2"/>
  <c r="D810" i="2"/>
  <c r="D806" i="2"/>
  <c r="D802" i="2"/>
  <c r="D798" i="2"/>
  <c r="D794" i="2"/>
  <c r="D790" i="2"/>
  <c r="D786" i="2"/>
  <c r="D782" i="2"/>
  <c r="D778" i="2"/>
  <c r="D774" i="2"/>
  <c r="D770" i="2"/>
  <c r="D766" i="2"/>
  <c r="D762" i="2"/>
  <c r="D758" i="2"/>
  <c r="D754" i="2"/>
  <c r="D750" i="2"/>
  <c r="D746" i="2"/>
  <c r="D742" i="2"/>
  <c r="D738" i="2"/>
  <c r="D734" i="2"/>
  <c r="D730" i="2"/>
  <c r="D726" i="2"/>
  <c r="D722" i="2"/>
  <c r="D718" i="2"/>
  <c r="D714" i="2"/>
  <c r="D710" i="2"/>
  <c r="D706" i="2"/>
  <c r="D702" i="2"/>
  <c r="D698" i="2"/>
  <c r="D694" i="2"/>
  <c r="D690" i="2"/>
  <c r="D686" i="2"/>
  <c r="D682" i="2"/>
  <c r="D678" i="2"/>
  <c r="D674" i="2"/>
  <c r="D670" i="2"/>
  <c r="D666" i="2"/>
  <c r="D662" i="2"/>
  <c r="D658" i="2"/>
  <c r="D654" i="2"/>
  <c r="D650" i="2"/>
  <c r="D646" i="2"/>
  <c r="D642" i="2"/>
  <c r="D638" i="2"/>
  <c r="D634" i="2"/>
  <c r="D630" i="2"/>
  <c r="D626" i="2"/>
  <c r="D622" i="2"/>
  <c r="D618" i="2"/>
  <c r="D614" i="2"/>
  <c r="D610" i="2"/>
  <c r="D606" i="2"/>
  <c r="D602" i="2"/>
  <c r="D598" i="2"/>
  <c r="D594" i="2"/>
  <c r="D590" i="2"/>
  <c r="D586" i="2"/>
  <c r="D582" i="2"/>
  <c r="D578" i="2"/>
  <c r="D574" i="2"/>
  <c r="D909" i="2"/>
  <c r="D905" i="2"/>
  <c r="D901" i="2"/>
  <c r="D897" i="2"/>
  <c r="D893" i="2"/>
  <c r="D889" i="2"/>
  <c r="D885" i="2"/>
  <c r="D881" i="2"/>
  <c r="D877" i="2"/>
  <c r="D873" i="2"/>
  <c r="D869" i="2"/>
  <c r="D865" i="2"/>
  <c r="D861" i="2"/>
  <c r="D857" i="2"/>
  <c r="D853" i="2"/>
  <c r="D849" i="2"/>
  <c r="D845" i="2"/>
  <c r="D841" i="2"/>
  <c r="D837" i="2"/>
  <c r="D833" i="2"/>
  <c r="D829" i="2"/>
  <c r="D825" i="2"/>
  <c r="D821" i="2"/>
  <c r="D817" i="2"/>
  <c r="D813" i="2"/>
  <c r="D809" i="2"/>
  <c r="D805" i="2"/>
  <c r="D801" i="2"/>
  <c r="D797" i="2"/>
  <c r="D793" i="2"/>
  <c r="D789" i="2"/>
  <c r="D785" i="2"/>
  <c r="D781" i="2"/>
  <c r="D777" i="2"/>
  <c r="D773" i="2"/>
  <c r="D769" i="2"/>
  <c r="D765" i="2"/>
  <c r="D761" i="2"/>
  <c r="D757" i="2"/>
  <c r="D753" i="2"/>
  <c r="D749" i="2"/>
  <c r="D745" i="2"/>
  <c r="D741" i="2"/>
  <c r="D737" i="2"/>
  <c r="D733" i="2"/>
  <c r="D729" i="2"/>
  <c r="D725" i="2"/>
  <c r="D721" i="2"/>
  <c r="D717" i="2"/>
  <c r="D713" i="2"/>
  <c r="D709" i="2"/>
  <c r="D705" i="2"/>
  <c r="D701" i="2"/>
  <c r="D697" i="2"/>
  <c r="D693" i="2"/>
  <c r="D689" i="2"/>
  <c r="D685" i="2"/>
  <c r="D681" i="2"/>
  <c r="D677" i="2"/>
  <c r="D673" i="2"/>
  <c r="D669" i="2"/>
  <c r="D665" i="2"/>
  <c r="D661" i="2"/>
  <c r="D657" i="2"/>
  <c r="D653" i="2"/>
  <c r="D649" i="2"/>
  <c r="D645" i="2"/>
  <c r="D641" i="2"/>
  <c r="D637" i="2"/>
  <c r="D633" i="2"/>
  <c r="D629" i="2"/>
  <c r="D625" i="2"/>
  <c r="D621" i="2"/>
  <c r="D617" i="2"/>
  <c r="D613" i="2"/>
  <c r="D609" i="2"/>
  <c r="D605" i="2"/>
  <c r="D601" i="2"/>
  <c r="D597" i="2"/>
  <c r="D593" i="2"/>
  <c r="D589" i="2"/>
  <c r="D585" i="2"/>
  <c r="D581" i="2"/>
  <c r="D577" i="2"/>
  <c r="D573" i="2"/>
  <c r="D908" i="2"/>
  <c r="D904" i="2"/>
  <c r="D900" i="2"/>
  <c r="D896" i="2"/>
  <c r="D892" i="2"/>
  <c r="D888" i="2"/>
  <c r="D884" i="2"/>
  <c r="D880" i="2"/>
  <c r="D876" i="2"/>
  <c r="D872" i="2"/>
  <c r="D868" i="2"/>
  <c r="D864" i="2"/>
  <c r="D860" i="2"/>
  <c r="D856" i="2"/>
  <c r="D852" i="2"/>
  <c r="D848" i="2"/>
  <c r="D844" i="2"/>
  <c r="D840" i="2"/>
  <c r="D836" i="2"/>
  <c r="D832" i="2"/>
  <c r="D828" i="2"/>
  <c r="D824" i="2"/>
  <c r="D820" i="2"/>
  <c r="D816" i="2"/>
  <c r="D812" i="2"/>
  <c r="D808" i="2"/>
  <c r="D804" i="2"/>
  <c r="D800" i="2"/>
  <c r="D796" i="2"/>
  <c r="D792" i="2"/>
  <c r="D788" i="2"/>
  <c r="D784" i="2"/>
  <c r="D780" i="2"/>
  <c r="D776" i="2"/>
  <c r="D772" i="2"/>
  <c r="D768" i="2"/>
  <c r="D764" i="2"/>
  <c r="D760" i="2"/>
  <c r="D756" i="2"/>
  <c r="D752" i="2"/>
  <c r="D748" i="2"/>
  <c r="D744" i="2"/>
  <c r="D740" i="2"/>
  <c r="D736" i="2"/>
  <c r="D732" i="2"/>
  <c r="D728" i="2"/>
  <c r="D724" i="2"/>
  <c r="D720" i="2"/>
  <c r="D716" i="2"/>
  <c r="D712" i="2"/>
  <c r="D708" i="2"/>
  <c r="D704" i="2"/>
  <c r="D700" i="2"/>
  <c r="D696" i="2"/>
  <c r="D692" i="2"/>
  <c r="D688" i="2"/>
  <c r="D684" i="2"/>
  <c r="D680" i="2"/>
  <c r="D676" i="2"/>
  <c r="D672" i="2"/>
  <c r="D668" i="2"/>
  <c r="D664" i="2"/>
  <c r="D660" i="2"/>
  <c r="D656" i="2"/>
  <c r="D652" i="2"/>
  <c r="D648" i="2"/>
  <c r="D644" i="2"/>
  <c r="D640" i="2"/>
  <c r="D636" i="2"/>
  <c r="D632" i="2"/>
  <c r="D628" i="2"/>
  <c r="D624" i="2"/>
  <c r="D620" i="2"/>
  <c r="D616" i="2"/>
  <c r="D612" i="2"/>
  <c r="D608" i="2"/>
  <c r="D604" i="2"/>
  <c r="D600" i="2"/>
  <c r="D596" i="2"/>
  <c r="D592" i="2"/>
  <c r="D588" i="2"/>
  <c r="D584" i="2"/>
  <c r="D580" i="2"/>
  <c r="D907" i="2"/>
  <c r="D903" i="2"/>
  <c r="D899" i="2"/>
  <c r="D895" i="2"/>
  <c r="D891" i="2"/>
  <c r="D887" i="2"/>
  <c r="D883" i="2"/>
  <c r="D879" i="2"/>
  <c r="D875" i="2"/>
  <c r="D871" i="2"/>
  <c r="D867" i="2"/>
  <c r="D863" i="2"/>
  <c r="D859" i="2"/>
  <c r="D855" i="2"/>
  <c r="D851" i="2"/>
  <c r="D847" i="2"/>
  <c r="D843" i="2"/>
  <c r="D839" i="2"/>
  <c r="D835" i="2"/>
  <c r="D831" i="2"/>
  <c r="D827" i="2"/>
  <c r="D823" i="2"/>
  <c r="D819" i="2"/>
  <c r="D815" i="2"/>
  <c r="D811" i="2"/>
  <c r="D807" i="2"/>
  <c r="D803" i="2"/>
  <c r="D799" i="2"/>
  <c r="D795" i="2"/>
  <c r="D791" i="2"/>
  <c r="D787" i="2"/>
  <c r="D783" i="2"/>
  <c r="D779" i="2"/>
  <c r="D775" i="2"/>
  <c r="D771" i="2"/>
  <c r="D767" i="2"/>
  <c r="D763" i="2"/>
  <c r="D759" i="2"/>
  <c r="D755" i="2"/>
  <c r="D751" i="2"/>
  <c r="D747" i="2"/>
  <c r="D743" i="2"/>
  <c r="D739" i="2"/>
  <c r="D735" i="2"/>
  <c r="D731" i="2"/>
  <c r="D727" i="2"/>
  <c r="D723" i="2"/>
  <c r="D719" i="2"/>
  <c r="D715" i="2"/>
  <c r="D711" i="2"/>
  <c r="D707" i="2"/>
  <c r="D703" i="2"/>
  <c r="D699" i="2"/>
  <c r="D695" i="2"/>
  <c r="D691" i="2"/>
  <c r="D687" i="2"/>
  <c r="D683" i="2"/>
  <c r="D679" i="2"/>
  <c r="D675" i="2"/>
  <c r="D671" i="2"/>
  <c r="D667" i="2"/>
  <c r="D663" i="2"/>
  <c r="D659" i="2"/>
  <c r="D655" i="2"/>
  <c r="D651" i="2"/>
  <c r="D647" i="2"/>
  <c r="D643" i="2"/>
  <c r="D639" i="2"/>
  <c r="D635" i="2"/>
  <c r="D631" i="2"/>
  <c r="D627" i="2"/>
  <c r="D623" i="2"/>
  <c r="D619" i="2"/>
  <c r="D615" i="2"/>
  <c r="D611" i="2"/>
  <c r="D607" i="2"/>
  <c r="D603" i="2"/>
  <c r="D599" i="2"/>
  <c r="D595" i="2"/>
  <c r="D591" i="2"/>
  <c r="D587" i="2"/>
  <c r="D583" i="2"/>
  <c r="D579" i="2"/>
  <c r="D576" i="2"/>
  <c r="D570" i="2"/>
  <c r="D566" i="2"/>
  <c r="D562" i="2"/>
  <c r="D558" i="2"/>
  <c r="D554" i="2"/>
  <c r="D550" i="2"/>
  <c r="D546" i="2"/>
  <c r="D542" i="2"/>
  <c r="D538" i="2"/>
  <c r="D534" i="2"/>
  <c r="D530" i="2"/>
  <c r="D526" i="2"/>
  <c r="D522" i="2"/>
  <c r="D518" i="2"/>
  <c r="D514" i="2"/>
  <c r="D510" i="2"/>
  <c r="D506" i="2"/>
  <c r="D502" i="2"/>
  <c r="D498" i="2"/>
  <c r="D494" i="2"/>
  <c r="D490" i="2"/>
  <c r="D486" i="2"/>
  <c r="D482" i="2"/>
  <c r="D478" i="2"/>
  <c r="D474" i="2"/>
  <c r="D470" i="2"/>
  <c r="D466" i="2"/>
  <c r="D462" i="2"/>
  <c r="D458" i="2"/>
  <c r="D454" i="2"/>
  <c r="D450" i="2"/>
  <c r="D446" i="2"/>
  <c r="D442" i="2"/>
  <c r="D438" i="2"/>
  <c r="D434" i="2"/>
  <c r="D430" i="2"/>
  <c r="D426" i="2"/>
  <c r="D422" i="2"/>
  <c r="D418" i="2"/>
  <c r="D414" i="2"/>
  <c r="D410" i="2"/>
  <c r="D406" i="2"/>
  <c r="D402" i="2"/>
  <c r="D398" i="2"/>
  <c r="D394" i="2"/>
  <c r="D390" i="2"/>
  <c r="D386" i="2"/>
  <c r="D382" i="2"/>
  <c r="D378" i="2"/>
  <c r="D374" i="2"/>
  <c r="D370" i="2"/>
  <c r="D366" i="2"/>
  <c r="D362" i="2"/>
  <c r="D358" i="2"/>
  <c r="D354" i="2"/>
  <c r="D350" i="2"/>
  <c r="D346" i="2"/>
  <c r="D342" i="2"/>
  <c r="D338" i="2"/>
  <c r="D334" i="2"/>
  <c r="D330" i="2"/>
  <c r="D326" i="2"/>
  <c r="D322" i="2"/>
  <c r="D318" i="2"/>
  <c r="D314" i="2"/>
  <c r="D310" i="2"/>
  <c r="D306" i="2"/>
  <c r="D302" i="2"/>
  <c r="D298" i="2"/>
  <c r="D294" i="2"/>
  <c r="D290" i="2"/>
  <c r="D286" i="2"/>
  <c r="D282" i="2"/>
  <c r="D278" i="2"/>
  <c r="D274" i="2"/>
  <c r="D270" i="2"/>
  <c r="D266" i="2"/>
  <c r="D262" i="2"/>
  <c r="D258" i="2"/>
  <c r="D254" i="2"/>
  <c r="D250" i="2"/>
  <c r="D246" i="2"/>
  <c r="D242" i="2"/>
  <c r="D238" i="2"/>
  <c r="D234" i="2"/>
  <c r="D575" i="2"/>
  <c r="D569" i="2"/>
  <c r="D565" i="2"/>
  <c r="D561" i="2"/>
  <c r="D557" i="2"/>
  <c r="D553" i="2"/>
  <c r="D549" i="2"/>
  <c r="D545" i="2"/>
  <c r="D541" i="2"/>
  <c r="D537" i="2"/>
  <c r="D533" i="2"/>
  <c r="D529" i="2"/>
  <c r="D525" i="2"/>
  <c r="D521" i="2"/>
  <c r="D517" i="2"/>
  <c r="D513" i="2"/>
  <c r="D509" i="2"/>
  <c r="D505" i="2"/>
  <c r="D501" i="2"/>
  <c r="D497" i="2"/>
  <c r="D493" i="2"/>
  <c r="D489" i="2"/>
  <c r="D485" i="2"/>
  <c r="D481" i="2"/>
  <c r="D477" i="2"/>
  <c r="D473" i="2"/>
  <c r="D469" i="2"/>
  <c r="D465" i="2"/>
  <c r="D461" i="2"/>
  <c r="D457" i="2"/>
  <c r="D453" i="2"/>
  <c r="D449" i="2"/>
  <c r="D445" i="2"/>
  <c r="D441" i="2"/>
  <c r="D437" i="2"/>
  <c r="D433" i="2"/>
  <c r="D429" i="2"/>
  <c r="D425" i="2"/>
  <c r="D421" i="2"/>
  <c r="D417" i="2"/>
  <c r="D413" i="2"/>
  <c r="D409" i="2"/>
  <c r="D405" i="2"/>
  <c r="D401" i="2"/>
  <c r="D397" i="2"/>
  <c r="D393" i="2"/>
  <c r="D389" i="2"/>
  <c r="D385" i="2"/>
  <c r="D381" i="2"/>
  <c r="D377" i="2"/>
  <c r="D373" i="2"/>
  <c r="D369" i="2"/>
  <c r="D365" i="2"/>
  <c r="D361" i="2"/>
  <c r="D357" i="2"/>
  <c r="D353" i="2"/>
  <c r="D349" i="2"/>
  <c r="D345" i="2"/>
  <c r="D341" i="2"/>
  <c r="D337" i="2"/>
  <c r="D333" i="2"/>
  <c r="D329" i="2"/>
  <c r="D325" i="2"/>
  <c r="D321" i="2"/>
  <c r="D317" i="2"/>
  <c r="D313" i="2"/>
  <c r="D309" i="2"/>
  <c r="D305" i="2"/>
  <c r="D301" i="2"/>
  <c r="D297" i="2"/>
  <c r="D293" i="2"/>
  <c r="D289" i="2"/>
  <c r="D285" i="2"/>
  <c r="D281" i="2"/>
  <c r="D277" i="2"/>
  <c r="D273" i="2"/>
  <c r="D269" i="2"/>
  <c r="D265" i="2"/>
  <c r="D261" i="2"/>
  <c r="D257" i="2"/>
  <c r="D253" i="2"/>
  <c r="D249" i="2"/>
  <c r="D245" i="2"/>
  <c r="D241" i="2"/>
  <c r="D237" i="2"/>
  <c r="D572" i="2"/>
  <c r="D568" i="2"/>
  <c r="D564" i="2"/>
  <c r="D560" i="2"/>
  <c r="D556" i="2"/>
  <c r="D552" i="2"/>
  <c r="D548" i="2"/>
  <c r="D544" i="2"/>
  <c r="D540" i="2"/>
  <c r="D536" i="2"/>
  <c r="D532" i="2"/>
  <c r="D528" i="2"/>
  <c r="D524" i="2"/>
  <c r="D520" i="2"/>
  <c r="D516" i="2"/>
  <c r="D512" i="2"/>
  <c r="D508" i="2"/>
  <c r="D504" i="2"/>
  <c r="D500" i="2"/>
  <c r="D496" i="2"/>
  <c r="D492" i="2"/>
  <c r="D488" i="2"/>
  <c r="D484" i="2"/>
  <c r="D480" i="2"/>
  <c r="D476" i="2"/>
  <c r="D472" i="2"/>
  <c r="D468" i="2"/>
  <c r="D464" i="2"/>
  <c r="D460" i="2"/>
  <c r="D456" i="2"/>
  <c r="D452" i="2"/>
  <c r="D448" i="2"/>
  <c r="D444" i="2"/>
  <c r="D440" i="2"/>
  <c r="D436" i="2"/>
  <c r="D432" i="2"/>
  <c r="D428" i="2"/>
  <c r="D424" i="2"/>
  <c r="D420" i="2"/>
  <c r="D416" i="2"/>
  <c r="D412" i="2"/>
  <c r="D408" i="2"/>
  <c r="D404" i="2"/>
  <c r="D400" i="2"/>
  <c r="D396" i="2"/>
  <c r="D392" i="2"/>
  <c r="D388" i="2"/>
  <c r="D384" i="2"/>
  <c r="D380" i="2"/>
  <c r="D376" i="2"/>
  <c r="D372" i="2"/>
  <c r="D368" i="2"/>
  <c r="D364" i="2"/>
  <c r="D360" i="2"/>
  <c r="D356" i="2"/>
  <c r="D352" i="2"/>
  <c r="D348" i="2"/>
  <c r="D344" i="2"/>
  <c r="D340" i="2"/>
  <c r="D336" i="2"/>
  <c r="D332" i="2"/>
  <c r="D328" i="2"/>
  <c r="D324" i="2"/>
  <c r="D320" i="2"/>
  <c r="D316" i="2"/>
  <c r="D312" i="2"/>
  <c r="D308" i="2"/>
  <c r="D304" i="2"/>
  <c r="D300" i="2"/>
  <c r="D296" i="2"/>
  <c r="D292" i="2"/>
  <c r="D288" i="2"/>
  <c r="D284" i="2"/>
  <c r="D571" i="2"/>
  <c r="D567" i="2"/>
  <c r="D563" i="2"/>
  <c r="D559" i="2"/>
  <c r="D555" i="2"/>
  <c r="D551" i="2"/>
  <c r="D547" i="2"/>
  <c r="D543" i="2"/>
  <c r="D539" i="2"/>
  <c r="D535" i="2"/>
  <c r="D531" i="2"/>
  <c r="D527" i="2"/>
  <c r="D523" i="2"/>
  <c r="D519" i="2"/>
  <c r="D515" i="2"/>
  <c r="D511" i="2"/>
  <c r="D507" i="2"/>
  <c r="D503" i="2"/>
  <c r="D499" i="2"/>
  <c r="D495" i="2"/>
  <c r="D491" i="2"/>
  <c r="D487" i="2"/>
  <c r="D483" i="2"/>
  <c r="D479" i="2"/>
  <c r="D475" i="2"/>
  <c r="D471" i="2"/>
  <c r="D467" i="2"/>
  <c r="D463" i="2"/>
  <c r="D459" i="2"/>
  <c r="D455" i="2"/>
  <c r="D451" i="2"/>
  <c r="D447" i="2"/>
  <c r="D443" i="2"/>
  <c r="D439" i="2"/>
  <c r="D435" i="2"/>
  <c r="D431" i="2"/>
  <c r="D427" i="2"/>
  <c r="D423" i="2"/>
  <c r="D419" i="2"/>
  <c r="D415" i="2"/>
  <c r="D411" i="2"/>
  <c r="D407" i="2"/>
  <c r="D403" i="2"/>
  <c r="D399" i="2"/>
  <c r="D395" i="2"/>
  <c r="D391" i="2"/>
  <c r="D387" i="2"/>
  <c r="D383" i="2"/>
  <c r="D379" i="2"/>
  <c r="D375" i="2"/>
  <c r="D371" i="2"/>
  <c r="D367" i="2"/>
  <c r="D363" i="2"/>
  <c r="D359" i="2"/>
  <c r="D355" i="2"/>
  <c r="D351" i="2"/>
  <c r="D347" i="2"/>
  <c r="D343" i="2"/>
  <c r="D339" i="2"/>
  <c r="D335" i="2"/>
  <c r="D331" i="2"/>
  <c r="D327" i="2"/>
  <c r="D323" i="2"/>
  <c r="D319" i="2"/>
  <c r="D315" i="2"/>
  <c r="D311" i="2"/>
  <c r="D307" i="2"/>
  <c r="D303" i="2"/>
  <c r="D299" i="2"/>
  <c r="D295" i="2"/>
  <c r="D291" i="2"/>
  <c r="D287" i="2"/>
  <c r="D276" i="2"/>
  <c r="D268" i="2"/>
  <c r="D260" i="2"/>
  <c r="D252" i="2"/>
  <c r="D244" i="2"/>
  <c r="D236" i="2"/>
  <c r="D231" i="2"/>
  <c r="D227" i="2"/>
  <c r="D223" i="2"/>
  <c r="D219" i="2"/>
  <c r="D215" i="2"/>
  <c r="D211" i="2"/>
  <c r="D207" i="2"/>
  <c r="D203" i="2"/>
  <c r="D199" i="2"/>
  <c r="D195" i="2"/>
  <c r="D191" i="2"/>
  <c r="D187" i="2"/>
  <c r="D183" i="2"/>
  <c r="D179" i="2"/>
  <c r="D175" i="2"/>
  <c r="D171" i="2"/>
  <c r="D167" i="2"/>
  <c r="D163" i="2"/>
  <c r="D159" i="2"/>
  <c r="D155" i="2"/>
  <c r="D151" i="2"/>
  <c r="D147" i="2"/>
  <c r="D143" i="2"/>
  <c r="D139" i="2"/>
  <c r="D135" i="2"/>
  <c r="D131" i="2"/>
  <c r="D127" i="2"/>
  <c r="D123" i="2"/>
  <c r="D119" i="2"/>
  <c r="D115" i="2"/>
  <c r="D111" i="2"/>
  <c r="D107" i="2"/>
  <c r="D103" i="2"/>
  <c r="D99" i="2"/>
  <c r="D95" i="2"/>
  <c r="D91" i="2"/>
  <c r="D87" i="2"/>
  <c r="D83" i="2"/>
  <c r="D79" i="2"/>
  <c r="D75" i="2"/>
  <c r="D283" i="2"/>
  <c r="D275" i="2"/>
  <c r="D267" i="2"/>
  <c r="D259" i="2"/>
  <c r="D251" i="2"/>
  <c r="D243" i="2"/>
  <c r="D235" i="2"/>
  <c r="D230" i="2"/>
  <c r="D226" i="2"/>
  <c r="D222" i="2"/>
  <c r="D218" i="2"/>
  <c r="D214" i="2"/>
  <c r="D210" i="2"/>
  <c r="D206" i="2"/>
  <c r="D202" i="2"/>
  <c r="D198" i="2"/>
  <c r="D194" i="2"/>
  <c r="D190" i="2"/>
  <c r="D186" i="2"/>
  <c r="D182" i="2"/>
  <c r="D178" i="2"/>
  <c r="D174" i="2"/>
  <c r="D170" i="2"/>
  <c r="D166" i="2"/>
  <c r="D162" i="2"/>
  <c r="D158" i="2"/>
  <c r="D154" i="2"/>
  <c r="D150" i="2"/>
  <c r="D146" i="2"/>
  <c r="D142" i="2"/>
  <c r="D138" i="2"/>
  <c r="D134" i="2"/>
  <c r="D130" i="2"/>
  <c r="D126" i="2"/>
  <c r="D122" i="2"/>
  <c r="D118" i="2"/>
  <c r="D114" i="2"/>
  <c r="D110" i="2"/>
  <c r="D106" i="2"/>
  <c r="D102" i="2"/>
  <c r="D98" i="2"/>
  <c r="D94" i="2"/>
  <c r="D90" i="2"/>
  <c r="D86" i="2"/>
  <c r="D82" i="2"/>
  <c r="D78" i="2"/>
  <c r="D74" i="2"/>
  <c r="D280" i="2"/>
  <c r="D272" i="2"/>
  <c r="D264" i="2"/>
  <c r="D256" i="2"/>
  <c r="D248" i="2"/>
  <c r="D240" i="2"/>
  <c r="D233" i="2"/>
  <c r="D229" i="2"/>
  <c r="D225" i="2"/>
  <c r="D221" i="2"/>
  <c r="D217" i="2"/>
  <c r="D213" i="2"/>
  <c r="D209" i="2"/>
  <c r="D205" i="2"/>
  <c r="D201" i="2"/>
  <c r="D197" i="2"/>
  <c r="D193" i="2"/>
  <c r="D189" i="2"/>
  <c r="D185" i="2"/>
  <c r="D181" i="2"/>
  <c r="D177" i="2"/>
  <c r="D173" i="2"/>
  <c r="D169" i="2"/>
  <c r="D165" i="2"/>
  <c r="D161" i="2"/>
  <c r="D157" i="2"/>
  <c r="D153" i="2"/>
  <c r="D149" i="2"/>
  <c r="D145" i="2"/>
  <c r="D141" i="2"/>
  <c r="D137" i="2"/>
  <c r="D133" i="2"/>
  <c r="D129" i="2"/>
  <c r="D125" i="2"/>
  <c r="D121" i="2"/>
  <c r="D117" i="2"/>
  <c r="D113" i="2"/>
  <c r="D109" i="2"/>
  <c r="D105" i="2"/>
  <c r="D101" i="2"/>
  <c r="D97" i="2"/>
  <c r="D93" i="2"/>
  <c r="D89" i="2"/>
  <c r="D85" i="2"/>
  <c r="D81" i="2"/>
  <c r="D77" i="2"/>
  <c r="D73" i="2"/>
  <c r="D279" i="2"/>
  <c r="D271" i="2"/>
  <c r="D263" i="2"/>
  <c r="D255" i="2"/>
  <c r="D247" i="2"/>
  <c r="D239" i="2"/>
  <c r="D232" i="2"/>
  <c r="D228" i="2"/>
  <c r="D224" i="2"/>
  <c r="D220" i="2"/>
  <c r="D216" i="2"/>
  <c r="D212" i="2"/>
  <c r="D208" i="2"/>
  <c r="D204" i="2"/>
  <c r="D200" i="2"/>
  <c r="D196" i="2"/>
  <c r="D192" i="2"/>
  <c r="D188" i="2"/>
  <c r="D184" i="2"/>
  <c r="D180" i="2"/>
  <c r="D176" i="2"/>
  <c r="D172" i="2"/>
  <c r="D168" i="2"/>
  <c r="D164" i="2"/>
  <c r="D160" i="2"/>
  <c r="D156" i="2"/>
  <c r="D152" i="2"/>
  <c r="D148" i="2"/>
  <c r="D144" i="2"/>
  <c r="D140" i="2"/>
  <c r="D136" i="2"/>
  <c r="D132" i="2"/>
  <c r="D128" i="2"/>
  <c r="D124" i="2"/>
  <c r="D120" i="2"/>
  <c r="D116" i="2"/>
  <c r="D112" i="2"/>
  <c r="D108" i="2"/>
  <c r="D104" i="2"/>
  <c r="D100" i="2"/>
  <c r="D96" i="2"/>
  <c r="D92" i="2"/>
  <c r="D88" i="2"/>
  <c r="D84" i="2"/>
  <c r="D80" i="2"/>
  <c r="D76" i="2"/>
  <c r="AC39" i="1"/>
  <c r="AE20" i="1"/>
  <c r="K14" i="1"/>
  <c r="AC31" i="1"/>
  <c r="AC20" i="1"/>
  <c r="AC21" i="1" s="1"/>
  <c r="AC24" i="1" s="1"/>
  <c r="AE31" i="1"/>
  <c r="Q13" i="1"/>
  <c r="AE30" i="1" s="1"/>
  <c r="N68" i="1"/>
  <c r="P67" i="1"/>
  <c r="O67" i="1"/>
  <c r="K16" i="1"/>
  <c r="L16" i="1" s="1"/>
  <c r="M16" i="1" s="1"/>
  <c r="AF30" i="1"/>
  <c r="W54" i="2"/>
  <c r="W55" i="2"/>
  <c r="AO12" i="1"/>
  <c r="AO13" i="1"/>
  <c r="C713" i="2" l="1"/>
  <c r="C758" i="2"/>
  <c r="C777" i="2"/>
  <c r="AD20" i="1"/>
  <c r="C597" i="2"/>
  <c r="C617" i="2"/>
  <c r="C641" i="2"/>
  <c r="C661" i="2"/>
  <c r="C681" i="2"/>
  <c r="C705" i="2"/>
  <c r="C725" i="2"/>
  <c r="C766" i="2"/>
  <c r="AD39" i="1"/>
  <c r="C605" i="2"/>
  <c r="C621" i="2"/>
  <c r="C637" i="2"/>
  <c r="C653" i="2"/>
  <c r="C669" i="2"/>
  <c r="C685" i="2"/>
  <c r="C701" i="2"/>
  <c r="C717" i="2"/>
  <c r="C733" i="2"/>
  <c r="AF20" i="1"/>
  <c r="C741" i="2"/>
  <c r="C774" i="2"/>
  <c r="C745" i="2"/>
  <c r="C750" i="2"/>
  <c r="C586" i="2"/>
  <c r="C610" i="2"/>
  <c r="C646" i="2"/>
  <c r="C562" i="2"/>
  <c r="C682" i="2"/>
  <c r="C570" i="2"/>
  <c r="C590" i="2"/>
  <c r="C622" i="2"/>
  <c r="C654" i="2"/>
  <c r="C686" i="2"/>
  <c r="C574" i="2"/>
  <c r="C602" i="2"/>
  <c r="C626" i="2"/>
  <c r="C662" i="2"/>
  <c r="C718" i="2"/>
  <c r="C558" i="2"/>
  <c r="C578" i="2"/>
  <c r="C606" i="2"/>
  <c r="C634" i="2"/>
  <c r="C678" i="2"/>
  <c r="C742" i="2"/>
  <c r="C555" i="2"/>
  <c r="C594" i="2"/>
  <c r="C618" i="2"/>
  <c r="C638" i="2"/>
  <c r="C666" i="2"/>
  <c r="C698" i="2"/>
  <c r="C825" i="2"/>
  <c r="C619" i="2"/>
  <c r="C889" i="2"/>
  <c r="C683" i="2"/>
  <c r="C822" i="2"/>
  <c r="C747" i="2"/>
  <c r="C759" i="2"/>
  <c r="C702" i="2"/>
  <c r="C726" i="2"/>
  <c r="C746" i="2"/>
  <c r="C571" i="2"/>
  <c r="C635" i="2"/>
  <c r="C699" i="2"/>
  <c r="C778" i="2"/>
  <c r="C841" i="2"/>
  <c r="C905" i="2"/>
  <c r="C842" i="2"/>
  <c r="C791" i="2"/>
  <c r="C710" i="2"/>
  <c r="C730" i="2"/>
  <c r="C753" i="2"/>
  <c r="C587" i="2"/>
  <c r="C651" i="2"/>
  <c r="C715" i="2"/>
  <c r="C793" i="2"/>
  <c r="C857" i="2"/>
  <c r="C790" i="2"/>
  <c r="C866" i="2"/>
  <c r="C823" i="2"/>
  <c r="C550" i="2"/>
  <c r="C566" i="2"/>
  <c r="C582" i="2"/>
  <c r="C598" i="2"/>
  <c r="C614" i="2"/>
  <c r="C630" i="2"/>
  <c r="C650" i="2"/>
  <c r="C670" i="2"/>
  <c r="C694" i="2"/>
  <c r="C714" i="2"/>
  <c r="C734" i="2"/>
  <c r="C769" i="2"/>
  <c r="C603" i="2"/>
  <c r="C667" i="2"/>
  <c r="C731" i="2"/>
  <c r="C809" i="2"/>
  <c r="C873" i="2"/>
  <c r="C806" i="2"/>
  <c r="C890" i="2"/>
  <c r="C879" i="2"/>
  <c r="C463" i="2"/>
  <c r="C479" i="2"/>
  <c r="C495" i="2"/>
  <c r="C511" i="2"/>
  <c r="C527" i="2"/>
  <c r="C543" i="2"/>
  <c r="C559" i="2"/>
  <c r="C575" i="2"/>
  <c r="C591" i="2"/>
  <c r="C607" i="2"/>
  <c r="C623" i="2"/>
  <c r="C639" i="2"/>
  <c r="C655" i="2"/>
  <c r="C671" i="2"/>
  <c r="C687" i="2"/>
  <c r="C703" i="2"/>
  <c r="C719" i="2"/>
  <c r="C735" i="2"/>
  <c r="C754" i="2"/>
  <c r="C781" i="2"/>
  <c r="C797" i="2"/>
  <c r="C813" i="2"/>
  <c r="C829" i="2"/>
  <c r="C845" i="2"/>
  <c r="C861" i="2"/>
  <c r="C877" i="2"/>
  <c r="C893" i="2"/>
  <c r="C909" i="2"/>
  <c r="C794" i="2"/>
  <c r="C810" i="2"/>
  <c r="C826" i="2"/>
  <c r="C850" i="2"/>
  <c r="C870" i="2"/>
  <c r="C898" i="2"/>
  <c r="C767" i="2"/>
  <c r="C799" i="2"/>
  <c r="C831" i="2"/>
  <c r="C895" i="2"/>
  <c r="C467" i="2"/>
  <c r="C483" i="2"/>
  <c r="C499" i="2"/>
  <c r="C515" i="2"/>
  <c r="C531" i="2"/>
  <c r="C547" i="2"/>
  <c r="C563" i="2"/>
  <c r="C579" i="2"/>
  <c r="C595" i="2"/>
  <c r="C611" i="2"/>
  <c r="C627" i="2"/>
  <c r="C643" i="2"/>
  <c r="C659" i="2"/>
  <c r="C675" i="2"/>
  <c r="C691" i="2"/>
  <c r="C707" i="2"/>
  <c r="C723" i="2"/>
  <c r="C739" i="2"/>
  <c r="C762" i="2"/>
  <c r="C785" i="2"/>
  <c r="C801" i="2"/>
  <c r="C817" i="2"/>
  <c r="C833" i="2"/>
  <c r="C849" i="2"/>
  <c r="C865" i="2"/>
  <c r="C881" i="2"/>
  <c r="C897" i="2"/>
  <c r="C782" i="2"/>
  <c r="C798" i="2"/>
  <c r="C814" i="2"/>
  <c r="C834" i="2"/>
  <c r="C854" i="2"/>
  <c r="C874" i="2"/>
  <c r="C906" i="2"/>
  <c r="C775" i="2"/>
  <c r="C807" i="2"/>
  <c r="C847" i="2"/>
  <c r="C748" i="2"/>
  <c r="C642" i="2"/>
  <c r="C658" i="2"/>
  <c r="C674" i="2"/>
  <c r="C690" i="2"/>
  <c r="C706" i="2"/>
  <c r="C722" i="2"/>
  <c r="C738" i="2"/>
  <c r="C761" i="2"/>
  <c r="C455" i="2"/>
  <c r="C471" i="2"/>
  <c r="C487" i="2"/>
  <c r="C503" i="2"/>
  <c r="C519" i="2"/>
  <c r="C535" i="2"/>
  <c r="C551" i="2"/>
  <c r="C567" i="2"/>
  <c r="C583" i="2"/>
  <c r="C599" i="2"/>
  <c r="C615" i="2"/>
  <c r="C631" i="2"/>
  <c r="C647" i="2"/>
  <c r="C663" i="2"/>
  <c r="C679" i="2"/>
  <c r="C695" i="2"/>
  <c r="C711" i="2"/>
  <c r="C727" i="2"/>
  <c r="C743" i="2"/>
  <c r="C770" i="2"/>
  <c r="C789" i="2"/>
  <c r="C805" i="2"/>
  <c r="C821" i="2"/>
  <c r="C837" i="2"/>
  <c r="C853" i="2"/>
  <c r="C869" i="2"/>
  <c r="C885" i="2"/>
  <c r="C901" i="2"/>
  <c r="C786" i="2"/>
  <c r="C802" i="2"/>
  <c r="C818" i="2"/>
  <c r="C838" i="2"/>
  <c r="C858" i="2"/>
  <c r="C882" i="2"/>
  <c r="C751" i="2"/>
  <c r="C783" i="2"/>
  <c r="C815" i="2"/>
  <c r="C863" i="2"/>
  <c r="C764" i="2"/>
  <c r="C784" i="2"/>
  <c r="C848" i="2"/>
  <c r="C886" i="2"/>
  <c r="C902" i="2"/>
  <c r="C755" i="2"/>
  <c r="C771" i="2"/>
  <c r="C787" i="2"/>
  <c r="C803" i="2"/>
  <c r="C819" i="2"/>
  <c r="C835" i="2"/>
  <c r="C851" i="2"/>
  <c r="C867" i="2"/>
  <c r="C883" i="2"/>
  <c r="C899" i="2"/>
  <c r="C752" i="2"/>
  <c r="C768" i="2"/>
  <c r="C800" i="2"/>
  <c r="C864" i="2"/>
  <c r="C839" i="2"/>
  <c r="C855" i="2"/>
  <c r="C871" i="2"/>
  <c r="C887" i="2"/>
  <c r="C903" i="2"/>
  <c r="C756" i="2"/>
  <c r="C772" i="2"/>
  <c r="C816" i="2"/>
  <c r="C880" i="2"/>
  <c r="C830" i="2"/>
  <c r="C846" i="2"/>
  <c r="C862" i="2"/>
  <c r="C878" i="2"/>
  <c r="C894" i="2"/>
  <c r="C910" i="2"/>
  <c r="C763" i="2"/>
  <c r="C779" i="2"/>
  <c r="C795" i="2"/>
  <c r="C811" i="2"/>
  <c r="C827" i="2"/>
  <c r="C843" i="2"/>
  <c r="C859" i="2"/>
  <c r="C875" i="2"/>
  <c r="C891" i="2"/>
  <c r="C907" i="2"/>
  <c r="C760" i="2"/>
  <c r="C776" i="2"/>
  <c r="C832" i="2"/>
  <c r="C900" i="2"/>
  <c r="C65" i="2"/>
  <c r="C71" i="2"/>
  <c r="C72" i="2"/>
  <c r="C67" i="2"/>
  <c r="C64" i="2"/>
  <c r="C56" i="2"/>
  <c r="C57" i="2"/>
  <c r="C63" i="2"/>
  <c r="C70" i="2"/>
  <c r="C55" i="2"/>
  <c r="C68" i="2"/>
  <c r="C69" i="2"/>
  <c r="C66" i="2"/>
  <c r="C60" i="2"/>
  <c r="C61" i="2"/>
  <c r="C53" i="2"/>
  <c r="C62" i="2"/>
  <c r="C788" i="2"/>
  <c r="C804" i="2"/>
  <c r="C820" i="2"/>
  <c r="C836" i="2"/>
  <c r="C852" i="2"/>
  <c r="C868" i="2"/>
  <c r="C884" i="2"/>
  <c r="C904" i="2"/>
  <c r="C792" i="2"/>
  <c r="C808" i="2"/>
  <c r="C824" i="2"/>
  <c r="C840" i="2"/>
  <c r="C856" i="2"/>
  <c r="C872" i="2"/>
  <c r="C888" i="2"/>
  <c r="C908" i="2"/>
  <c r="C780" i="2"/>
  <c r="C796" i="2"/>
  <c r="C812" i="2"/>
  <c r="C828" i="2"/>
  <c r="C844" i="2"/>
  <c r="C860" i="2"/>
  <c r="C876" i="2"/>
  <c r="C892" i="2"/>
  <c r="C896" i="2"/>
  <c r="P15" i="1"/>
  <c r="R15" i="1" s="1"/>
  <c r="AF18" i="1" s="1"/>
  <c r="AF21" i="1" s="1"/>
  <c r="AF24" i="1" s="1"/>
  <c r="AD28" i="1"/>
  <c r="AD38" i="1"/>
  <c r="AC38" i="1"/>
  <c r="AE28" i="1"/>
  <c r="AE32" i="1"/>
  <c r="AE35" i="1" s="1"/>
  <c r="N69" i="1"/>
  <c r="P68" i="1"/>
  <c r="O68" i="1"/>
  <c r="AC22" i="1"/>
  <c r="AC23" i="1"/>
  <c r="AD21" i="1"/>
  <c r="AD24" i="1" s="1"/>
  <c r="AD22" i="1"/>
  <c r="AD23" i="1"/>
  <c r="AD40" i="1"/>
  <c r="AC28" i="1"/>
  <c r="O15" i="1"/>
  <c r="Q15" i="1" s="1"/>
  <c r="AC30" i="1"/>
  <c r="AC33" i="1" s="1"/>
  <c r="AF32" i="1"/>
  <c r="AE33" i="1"/>
  <c r="AE34" i="1"/>
  <c r="AF34" i="1"/>
  <c r="AF33" i="1"/>
  <c r="AD32" i="1"/>
  <c r="X157" i="2"/>
  <c r="X153" i="2"/>
  <c r="X149" i="2"/>
  <c r="X145" i="2"/>
  <c r="X141" i="2"/>
  <c r="X137" i="2"/>
  <c r="X133" i="2"/>
  <c r="X129" i="2"/>
  <c r="X125" i="2"/>
  <c r="X121" i="2"/>
  <c r="X117" i="2"/>
  <c r="X113" i="2"/>
  <c r="X109" i="2"/>
  <c r="X105" i="2"/>
  <c r="X101" i="2"/>
  <c r="X97" i="2"/>
  <c r="X93" i="2"/>
  <c r="X89" i="2"/>
  <c r="X85" i="2"/>
  <c r="X81" i="2"/>
  <c r="X77" i="2"/>
  <c r="X73" i="2"/>
  <c r="X69" i="2"/>
  <c r="X65" i="2"/>
  <c r="X61" i="2"/>
  <c r="X158" i="2"/>
  <c r="X154" i="2"/>
  <c r="X150" i="2"/>
  <c r="X146" i="2"/>
  <c r="X142" i="2"/>
  <c r="X138" i="2"/>
  <c r="X134" i="2"/>
  <c r="X130" i="2"/>
  <c r="X126" i="2"/>
  <c r="X122" i="2"/>
  <c r="X118" i="2"/>
  <c r="X114" i="2"/>
  <c r="X110" i="2"/>
  <c r="X106" i="2"/>
  <c r="X102" i="2"/>
  <c r="X98" i="2"/>
  <c r="X94" i="2"/>
  <c r="X90" i="2"/>
  <c r="X86" i="2"/>
  <c r="X82" i="2"/>
  <c r="X78" i="2"/>
  <c r="X74" i="2"/>
  <c r="X70" i="2"/>
  <c r="X66" i="2"/>
  <c r="X62" i="2"/>
  <c r="X58" i="2"/>
  <c r="X155" i="2"/>
  <c r="X151" i="2"/>
  <c r="X147" i="2"/>
  <c r="X143" i="2"/>
  <c r="X139" i="2"/>
  <c r="X135" i="2"/>
  <c r="X131" i="2"/>
  <c r="X127" i="2"/>
  <c r="X123" i="2"/>
  <c r="X119" i="2"/>
  <c r="X115" i="2"/>
  <c r="X111" i="2"/>
  <c r="X107" i="2"/>
  <c r="X103" i="2"/>
  <c r="X99" i="2"/>
  <c r="X95" i="2"/>
  <c r="X91" i="2"/>
  <c r="X87" i="2"/>
  <c r="X83" i="2"/>
  <c r="X79" i="2"/>
  <c r="X75" i="2"/>
  <c r="X71" i="2"/>
  <c r="X67" i="2"/>
  <c r="X63" i="2"/>
  <c r="X59" i="2"/>
  <c r="X156" i="2"/>
  <c r="X152" i="2"/>
  <c r="X148" i="2"/>
  <c r="X144" i="2"/>
  <c r="X140" i="2"/>
  <c r="X136" i="2"/>
  <c r="X132" i="2"/>
  <c r="X128" i="2"/>
  <c r="X124" i="2"/>
  <c r="X120" i="2"/>
  <c r="X116" i="2"/>
  <c r="X112" i="2"/>
  <c r="X108" i="2"/>
  <c r="X104" i="2"/>
  <c r="X100" i="2"/>
  <c r="X96" i="2"/>
  <c r="X92" i="2"/>
  <c r="X88" i="2"/>
  <c r="X84" i="2"/>
  <c r="X80" i="2"/>
  <c r="X76" i="2"/>
  <c r="X72" i="2"/>
  <c r="X68" i="2"/>
  <c r="X64" i="2"/>
  <c r="X60" i="2"/>
  <c r="AQ55" i="1"/>
  <c r="AQ51" i="1"/>
  <c r="AQ115" i="1"/>
  <c r="AQ113" i="1"/>
  <c r="AQ111" i="1"/>
  <c r="AQ109" i="1"/>
  <c r="AQ107" i="1"/>
  <c r="AQ105" i="1"/>
  <c r="AQ103" i="1"/>
  <c r="AQ101" i="1"/>
  <c r="AQ99" i="1"/>
  <c r="AQ97" i="1"/>
  <c r="AQ95" i="1"/>
  <c r="AQ93" i="1"/>
  <c r="AQ91" i="1"/>
  <c r="AQ89" i="1"/>
  <c r="AQ87" i="1"/>
  <c r="AQ85" i="1"/>
  <c r="AQ83" i="1"/>
  <c r="AQ81" i="1"/>
  <c r="AQ79" i="1"/>
  <c r="AQ77" i="1"/>
  <c r="AQ75" i="1"/>
  <c r="AQ73" i="1"/>
  <c r="AQ71" i="1"/>
  <c r="AQ69" i="1"/>
  <c r="AQ67" i="1"/>
  <c r="AQ65" i="1"/>
  <c r="AQ63" i="1"/>
  <c r="AQ61" i="1"/>
  <c r="AQ59" i="1"/>
  <c r="AQ56" i="1"/>
  <c r="AQ48" i="1"/>
  <c r="AQ44" i="1"/>
  <c r="AQ42" i="1"/>
  <c r="AQ108" i="1"/>
  <c r="AQ96" i="1"/>
  <c r="AQ92" i="1"/>
  <c r="AQ88" i="1"/>
  <c r="AQ76" i="1"/>
  <c r="AQ100" i="1"/>
  <c r="AQ49" i="1"/>
  <c r="AQ53" i="1"/>
  <c r="AQ50" i="1"/>
  <c r="AQ46" i="1"/>
  <c r="AQ40" i="1"/>
  <c r="AQ34" i="1"/>
  <c r="AQ32" i="1"/>
  <c r="AQ28" i="1"/>
  <c r="AQ24" i="1"/>
  <c r="AQ19" i="1"/>
  <c r="AQ116" i="1"/>
  <c r="AQ104" i="1"/>
  <c r="AQ84" i="1"/>
  <c r="AQ72" i="1"/>
  <c r="AQ57" i="1"/>
  <c r="AQ45" i="1"/>
  <c r="AQ114" i="1"/>
  <c r="AQ110" i="1"/>
  <c r="AQ106" i="1"/>
  <c r="AQ102" i="1"/>
  <c r="AQ98" i="1"/>
  <c r="AQ94" i="1"/>
  <c r="AQ90" i="1"/>
  <c r="AQ86" i="1"/>
  <c r="AQ82" i="1"/>
  <c r="AQ78" i="1"/>
  <c r="AQ74" i="1"/>
  <c r="AQ70" i="1"/>
  <c r="AQ66" i="1"/>
  <c r="AQ62" i="1"/>
  <c r="AQ58" i="1"/>
  <c r="AQ47" i="1"/>
  <c r="AQ43" i="1"/>
  <c r="AQ39" i="1"/>
  <c r="AQ35" i="1"/>
  <c r="AQ31" i="1"/>
  <c r="AQ29" i="1"/>
  <c r="AQ25" i="1"/>
  <c r="AQ21" i="1"/>
  <c r="AQ20" i="1"/>
  <c r="AQ18" i="1"/>
  <c r="AQ17" i="1"/>
  <c r="AQ54" i="1"/>
  <c r="AQ38" i="1"/>
  <c r="AQ36" i="1"/>
  <c r="AQ30" i="1"/>
  <c r="AQ26" i="1"/>
  <c r="AQ22" i="1"/>
  <c r="AQ16" i="1"/>
  <c r="AQ112" i="1"/>
  <c r="AQ80" i="1"/>
  <c r="AQ68" i="1"/>
  <c r="AQ64" i="1"/>
  <c r="AQ60" i="1"/>
  <c r="AQ52" i="1"/>
  <c r="AQ23" i="1"/>
  <c r="AQ37" i="1"/>
  <c r="AQ27" i="1"/>
  <c r="AQ41" i="1"/>
  <c r="AQ33" i="1"/>
  <c r="Y158" i="2"/>
  <c r="Y154" i="2"/>
  <c r="Y150" i="2"/>
  <c r="Y146" i="2"/>
  <c r="Y142" i="2"/>
  <c r="Y138" i="2"/>
  <c r="Y134" i="2"/>
  <c r="Y130" i="2"/>
  <c r="Y126" i="2"/>
  <c r="Y122" i="2"/>
  <c r="Y118" i="2"/>
  <c r="Y114" i="2"/>
  <c r="Y110" i="2"/>
  <c r="Y106" i="2"/>
  <c r="Y102" i="2"/>
  <c r="Y98" i="2"/>
  <c r="Y94" i="2"/>
  <c r="Y90" i="2"/>
  <c r="Y86" i="2"/>
  <c r="Y82" i="2"/>
  <c r="Y78" i="2"/>
  <c r="Y74" i="2"/>
  <c r="Y70" i="2"/>
  <c r="Y66" i="2"/>
  <c r="Y62" i="2"/>
  <c r="Y58" i="2"/>
  <c r="Y155" i="2"/>
  <c r="Y151" i="2"/>
  <c r="Y147" i="2"/>
  <c r="Y143" i="2"/>
  <c r="Y139" i="2"/>
  <c r="Y135" i="2"/>
  <c r="Y131" i="2"/>
  <c r="Y127" i="2"/>
  <c r="Y123" i="2"/>
  <c r="Y119" i="2"/>
  <c r="Y115" i="2"/>
  <c r="Y111" i="2"/>
  <c r="Y107" i="2"/>
  <c r="Y103" i="2"/>
  <c r="Y99" i="2"/>
  <c r="Y95" i="2"/>
  <c r="Y91" i="2"/>
  <c r="Y87" i="2"/>
  <c r="Y83" i="2"/>
  <c r="Y79" i="2"/>
  <c r="Y75" i="2"/>
  <c r="Y71" i="2"/>
  <c r="Y67" i="2"/>
  <c r="Y63" i="2"/>
  <c r="Y59" i="2"/>
  <c r="Y156" i="2"/>
  <c r="Y152" i="2"/>
  <c r="Y148" i="2"/>
  <c r="Y144" i="2"/>
  <c r="Y140" i="2"/>
  <c r="Y136" i="2"/>
  <c r="Y132" i="2"/>
  <c r="Y128" i="2"/>
  <c r="Y124" i="2"/>
  <c r="Y120" i="2"/>
  <c r="Y116" i="2"/>
  <c r="Y112" i="2"/>
  <c r="Y108" i="2"/>
  <c r="Y104" i="2"/>
  <c r="Y100" i="2"/>
  <c r="Y96" i="2"/>
  <c r="Y92" i="2"/>
  <c r="Y88" i="2"/>
  <c r="Y84" i="2"/>
  <c r="Y80" i="2"/>
  <c r="Y76" i="2"/>
  <c r="Y72" i="2"/>
  <c r="Y68" i="2"/>
  <c r="Y64" i="2"/>
  <c r="Y60" i="2"/>
  <c r="Y157" i="2"/>
  <c r="Y153" i="2"/>
  <c r="Y149" i="2"/>
  <c r="Y145" i="2"/>
  <c r="Y141" i="2"/>
  <c r="Y137" i="2"/>
  <c r="Y133" i="2"/>
  <c r="Y129" i="2"/>
  <c r="Y125" i="2"/>
  <c r="Y121" i="2"/>
  <c r="Y117" i="2"/>
  <c r="Y113" i="2"/>
  <c r="Y109" i="2"/>
  <c r="Y105" i="2"/>
  <c r="Y101" i="2"/>
  <c r="Y97" i="2"/>
  <c r="Y93" i="2"/>
  <c r="Y89" i="2"/>
  <c r="Y85" i="2"/>
  <c r="Y81" i="2"/>
  <c r="Y77" i="2"/>
  <c r="Y73" i="2"/>
  <c r="Y69" i="2"/>
  <c r="Y65" i="2"/>
  <c r="Y61" i="2"/>
  <c r="AP116" i="1"/>
  <c r="AP114" i="1"/>
  <c r="AP112" i="1"/>
  <c r="AP110" i="1"/>
  <c r="AP108" i="1"/>
  <c r="AP106" i="1"/>
  <c r="AP104" i="1"/>
  <c r="AP102" i="1"/>
  <c r="AP100" i="1"/>
  <c r="AP98" i="1"/>
  <c r="AP96" i="1"/>
  <c r="AP94" i="1"/>
  <c r="AP92" i="1"/>
  <c r="AP90" i="1"/>
  <c r="AP88" i="1"/>
  <c r="AP86" i="1"/>
  <c r="AP84" i="1"/>
  <c r="AP82" i="1"/>
  <c r="AP80" i="1"/>
  <c r="AP78" i="1"/>
  <c r="AP76" i="1"/>
  <c r="AP74" i="1"/>
  <c r="AP72" i="1"/>
  <c r="AP70" i="1"/>
  <c r="AP68" i="1"/>
  <c r="AP66" i="1"/>
  <c r="AP64" i="1"/>
  <c r="AP62" i="1"/>
  <c r="AP60" i="1"/>
  <c r="AP58" i="1"/>
  <c r="AP54" i="1"/>
  <c r="AP101" i="1"/>
  <c r="AP97" i="1"/>
  <c r="AP93" i="1"/>
  <c r="AP77" i="1"/>
  <c r="AP69" i="1"/>
  <c r="AP56" i="1"/>
  <c r="AP39" i="1"/>
  <c r="AP35" i="1"/>
  <c r="AP48" i="1"/>
  <c r="AP115" i="1"/>
  <c r="AP111" i="1"/>
  <c r="AP107" i="1"/>
  <c r="AP103" i="1"/>
  <c r="AP99" i="1"/>
  <c r="AP95" i="1"/>
  <c r="AP91" i="1"/>
  <c r="AP87" i="1"/>
  <c r="AP83" i="1"/>
  <c r="AP79" i="1"/>
  <c r="AP75" i="1"/>
  <c r="AP71" i="1"/>
  <c r="AP67" i="1"/>
  <c r="AP63" i="1"/>
  <c r="AP59" i="1"/>
  <c r="AP57" i="1"/>
  <c r="AP55" i="1"/>
  <c r="AP52" i="1"/>
  <c r="AP49" i="1"/>
  <c r="AP45" i="1"/>
  <c r="AP41" i="1"/>
  <c r="AP37" i="1"/>
  <c r="AP33" i="1"/>
  <c r="AP27" i="1"/>
  <c r="AP23" i="1"/>
  <c r="AP89" i="1"/>
  <c r="AP85" i="1"/>
  <c r="AP53" i="1"/>
  <c r="AP50" i="1"/>
  <c r="AP46" i="1"/>
  <c r="AP40" i="1"/>
  <c r="AP34" i="1"/>
  <c r="AP32" i="1"/>
  <c r="AP28" i="1"/>
  <c r="AP24" i="1"/>
  <c r="AP19" i="1"/>
  <c r="AP113" i="1"/>
  <c r="AP109" i="1"/>
  <c r="AP105" i="1"/>
  <c r="AP81" i="1"/>
  <c r="AP73" i="1"/>
  <c r="AP65" i="1"/>
  <c r="AP61" i="1"/>
  <c r="AP51" i="1"/>
  <c r="AP47" i="1"/>
  <c r="AP43" i="1"/>
  <c r="AP31" i="1"/>
  <c r="AP29" i="1"/>
  <c r="AP25" i="1"/>
  <c r="AP21" i="1"/>
  <c r="AP20" i="1"/>
  <c r="AP18" i="1"/>
  <c r="AP17" i="1"/>
  <c r="AP44" i="1"/>
  <c r="AP38" i="1"/>
  <c r="AP30" i="1"/>
  <c r="AP16" i="1"/>
  <c r="AP42" i="1"/>
  <c r="AP36" i="1"/>
  <c r="AP26" i="1"/>
  <c r="AP22" i="1"/>
  <c r="AC41" i="1" l="1"/>
  <c r="AH33" i="1"/>
  <c r="O69" i="1"/>
  <c r="N70" i="1"/>
  <c r="P69" i="1"/>
  <c r="AI33" i="1"/>
  <c r="AF35" i="1"/>
  <c r="AC32" i="1"/>
  <c r="AD34" i="1"/>
  <c r="AD33" i="1"/>
  <c r="AD43" i="1"/>
  <c r="AI32" i="1"/>
  <c r="AE18" i="1"/>
  <c r="L17" i="1"/>
  <c r="L18" i="1" s="1"/>
  <c r="AI31" i="1"/>
  <c r="AD35" i="1"/>
  <c r="AC40" i="1"/>
  <c r="AD42" i="1"/>
  <c r="AD41" i="1"/>
  <c r="AC34" i="1"/>
  <c r="AC42" i="1"/>
  <c r="P70" i="1" l="1"/>
  <c r="O70" i="1"/>
  <c r="N71" i="1"/>
  <c r="AH32" i="1"/>
  <c r="AC43" i="1"/>
  <c r="AF22" i="1"/>
  <c r="AF23" i="1"/>
  <c r="AE21" i="1"/>
  <c r="AE24" i="1" s="1"/>
  <c r="AE22" i="1"/>
  <c r="AE23" i="1"/>
  <c r="AH31" i="1"/>
  <c r="AC35" i="1"/>
  <c r="N19" i="1"/>
  <c r="L19" i="1"/>
  <c r="N72" i="1" l="1"/>
  <c r="P71" i="1"/>
  <c r="O71" i="1"/>
  <c r="L126" i="1"/>
  <c r="L123" i="1"/>
  <c r="L116" i="1"/>
  <c r="L100" i="1"/>
  <c r="L84" i="1"/>
  <c r="L66" i="1"/>
  <c r="L130" i="1"/>
  <c r="L63" i="1"/>
  <c r="L112" i="1"/>
  <c r="L96" i="1"/>
  <c r="L80" i="1"/>
  <c r="L139" i="1"/>
  <c r="L104" i="1"/>
  <c r="L72" i="1"/>
  <c r="L136" i="1"/>
  <c r="L61" i="1"/>
  <c r="L108" i="1"/>
  <c r="L92" i="1"/>
  <c r="L76" i="1"/>
  <c r="L129" i="1"/>
  <c r="L88" i="1"/>
  <c r="L81" i="1"/>
  <c r="L97" i="1"/>
  <c r="L113" i="1"/>
  <c r="L68" i="1"/>
  <c r="L134" i="1"/>
  <c r="L82" i="1"/>
  <c r="L98" i="1"/>
  <c r="L114" i="1"/>
  <c r="L120" i="1"/>
  <c r="L138" i="1"/>
  <c r="L75" i="1"/>
  <c r="L91" i="1"/>
  <c r="L107" i="1"/>
  <c r="L60" i="1"/>
  <c r="L132" i="1"/>
  <c r="L89" i="1"/>
  <c r="L105" i="1"/>
  <c r="L124" i="1"/>
  <c r="L90" i="1"/>
  <c r="L106" i="1"/>
  <c r="L137" i="1"/>
  <c r="L65" i="1"/>
  <c r="L99" i="1"/>
  <c r="L115" i="1"/>
  <c r="L77" i="1"/>
  <c r="L109" i="1"/>
  <c r="L118" i="1"/>
  <c r="L94" i="1"/>
  <c r="L59" i="1"/>
  <c r="L71" i="1"/>
  <c r="L103" i="1"/>
  <c r="L125" i="1"/>
  <c r="L69" i="1"/>
  <c r="L85" i="1"/>
  <c r="L101" i="1"/>
  <c r="L117" i="1"/>
  <c r="L127" i="1"/>
  <c r="L64" i="1"/>
  <c r="L86" i="1"/>
  <c r="L102" i="1"/>
  <c r="L121" i="1"/>
  <c r="L131" i="1"/>
  <c r="L70" i="1"/>
  <c r="L79" i="1"/>
  <c r="L95" i="1"/>
  <c r="L111" i="1"/>
  <c r="L62" i="1"/>
  <c r="L73" i="1"/>
  <c r="L133" i="1"/>
  <c r="L74" i="1"/>
  <c r="L128" i="1"/>
  <c r="L83" i="1"/>
  <c r="L119" i="1"/>
  <c r="L93" i="1"/>
  <c r="L67" i="1"/>
  <c r="L78" i="1"/>
  <c r="L110" i="1"/>
  <c r="L122" i="1"/>
  <c r="L87" i="1"/>
  <c r="L135" i="1"/>
  <c r="M139" i="1"/>
  <c r="M123" i="1"/>
  <c r="M121" i="1"/>
  <c r="M107" i="1"/>
  <c r="M96" i="1"/>
  <c r="M90" i="1"/>
  <c r="M83" i="1"/>
  <c r="M72" i="1"/>
  <c r="M62" i="1"/>
  <c r="M124" i="1"/>
  <c r="M117" i="1"/>
  <c r="M110" i="1"/>
  <c r="M103" i="1"/>
  <c r="M97" i="1"/>
  <c r="M82" i="1"/>
  <c r="M77" i="1"/>
  <c r="M70" i="1"/>
  <c r="M63" i="1"/>
  <c r="M109" i="1"/>
  <c r="M134" i="1"/>
  <c r="M118" i="1"/>
  <c r="M73" i="1"/>
  <c r="M135" i="1"/>
  <c r="M119" i="1"/>
  <c r="M115" i="1"/>
  <c r="M104" i="1"/>
  <c r="M95" i="1"/>
  <c r="M88" i="1"/>
  <c r="M79" i="1"/>
  <c r="M69" i="1"/>
  <c r="M136" i="1"/>
  <c r="M120" i="1"/>
  <c r="M116" i="1"/>
  <c r="M108" i="1"/>
  <c r="M102" i="1"/>
  <c r="M92" i="1"/>
  <c r="M81" i="1"/>
  <c r="M75" i="1"/>
  <c r="M68" i="1"/>
  <c r="M61" i="1"/>
  <c r="M93" i="1"/>
  <c r="M130" i="1"/>
  <c r="M125" i="1"/>
  <c r="M99" i="1"/>
  <c r="M86" i="1"/>
  <c r="M128" i="1"/>
  <c r="M112" i="1"/>
  <c r="M98" i="1"/>
  <c r="M78" i="1"/>
  <c r="M64" i="1"/>
  <c r="M138" i="1"/>
  <c r="M131" i="1"/>
  <c r="M129" i="1"/>
  <c r="M113" i="1"/>
  <c r="M100" i="1"/>
  <c r="M94" i="1"/>
  <c r="M87" i="1"/>
  <c r="M76" i="1"/>
  <c r="M66" i="1"/>
  <c r="M132" i="1"/>
  <c r="M137" i="1"/>
  <c r="M114" i="1"/>
  <c r="M106" i="1"/>
  <c r="M101" i="1"/>
  <c r="M89" i="1"/>
  <c r="M80" i="1"/>
  <c r="M74" i="1"/>
  <c r="M67" i="1"/>
  <c r="M60" i="1"/>
  <c r="M85" i="1"/>
  <c r="M126" i="1"/>
  <c r="M127" i="1"/>
  <c r="M111" i="1"/>
  <c r="M91" i="1"/>
  <c r="M65" i="1"/>
  <c r="M133" i="1"/>
  <c r="M105" i="1"/>
  <c r="M84" i="1"/>
  <c r="M71" i="1"/>
  <c r="M59" i="1"/>
  <c r="M122" i="1"/>
  <c r="N73" i="1" l="1"/>
  <c r="P72" i="1"/>
  <c r="O72" i="1"/>
  <c r="O73" i="1" l="1"/>
  <c r="N74" i="1"/>
  <c r="P73" i="1"/>
  <c r="P74" i="1" l="1"/>
  <c r="O74" i="1"/>
  <c r="N75" i="1"/>
  <c r="N76" i="1" l="1"/>
  <c r="P75" i="1"/>
  <c r="O75" i="1"/>
  <c r="N77" i="1" l="1"/>
  <c r="P76" i="1"/>
  <c r="O76" i="1"/>
  <c r="O77" i="1" l="1"/>
  <c r="N78" i="1"/>
  <c r="P77" i="1"/>
  <c r="P78" i="1" l="1"/>
  <c r="O78" i="1"/>
  <c r="N79" i="1"/>
  <c r="N80" i="1" l="1"/>
  <c r="P79" i="1"/>
  <c r="O79" i="1"/>
  <c r="N81" i="1" l="1"/>
  <c r="P80" i="1"/>
  <c r="O80" i="1"/>
  <c r="O81" i="1" l="1"/>
  <c r="N82" i="1"/>
  <c r="P81" i="1"/>
  <c r="P82" i="1" l="1"/>
  <c r="O82" i="1"/>
  <c r="N83" i="1"/>
  <c r="N84" i="1" l="1"/>
  <c r="P83" i="1"/>
  <c r="O83" i="1"/>
  <c r="N85" i="1" l="1"/>
  <c r="P84" i="1"/>
  <c r="O84" i="1"/>
  <c r="O85" i="1" l="1"/>
  <c r="N86" i="1"/>
  <c r="P85" i="1"/>
  <c r="P86" i="1" l="1"/>
  <c r="O86" i="1"/>
  <c r="N87" i="1"/>
  <c r="N88" i="1" l="1"/>
  <c r="P87" i="1"/>
  <c r="O87" i="1"/>
  <c r="N89" i="1" l="1"/>
  <c r="P88" i="1"/>
  <c r="O88" i="1"/>
  <c r="O89" i="1" l="1"/>
  <c r="N90" i="1"/>
  <c r="P89" i="1"/>
  <c r="P90" i="1" l="1"/>
  <c r="O90" i="1"/>
  <c r="N91" i="1"/>
  <c r="N92" i="1" l="1"/>
  <c r="P91" i="1"/>
  <c r="O91" i="1"/>
  <c r="N93" i="1" l="1"/>
  <c r="P92" i="1"/>
  <c r="O92" i="1"/>
  <c r="O93" i="1" l="1"/>
  <c r="P93" i="1"/>
  <c r="N94" i="1"/>
  <c r="P94" i="1" l="1"/>
  <c r="N95" i="1"/>
  <c r="O94" i="1"/>
  <c r="N96" i="1" l="1"/>
  <c r="P95" i="1"/>
  <c r="O95" i="1"/>
  <c r="O96" i="1" l="1"/>
  <c r="N97" i="1"/>
  <c r="P96" i="1"/>
  <c r="O97" i="1" l="1"/>
  <c r="P97" i="1"/>
  <c r="N98" i="1"/>
  <c r="P98" i="1" l="1"/>
  <c r="N99" i="1"/>
  <c r="O98" i="1"/>
  <c r="N100" i="1" l="1"/>
  <c r="P99" i="1"/>
  <c r="O99" i="1"/>
  <c r="O100" i="1" l="1"/>
  <c r="N101" i="1"/>
  <c r="P100" i="1"/>
  <c r="O101" i="1" l="1"/>
  <c r="P101" i="1"/>
  <c r="N102" i="1"/>
  <c r="P102" i="1" l="1"/>
  <c r="N103" i="1"/>
  <c r="O102" i="1"/>
  <c r="N104" i="1" l="1"/>
  <c r="P103" i="1"/>
  <c r="O103" i="1"/>
  <c r="O104" i="1" l="1"/>
  <c r="N105" i="1"/>
  <c r="P104" i="1"/>
  <c r="O105" i="1" l="1"/>
  <c r="N106" i="1"/>
  <c r="P105" i="1"/>
  <c r="P106" i="1" l="1"/>
  <c r="N107" i="1"/>
  <c r="O106" i="1"/>
  <c r="N108" i="1" l="1"/>
  <c r="P107" i="1"/>
  <c r="O107" i="1"/>
  <c r="N109" i="1" l="1"/>
  <c r="P108" i="1"/>
  <c r="O108" i="1"/>
  <c r="O109" i="1" l="1"/>
  <c r="N110" i="1"/>
  <c r="P109" i="1"/>
  <c r="P110" i="1" l="1"/>
  <c r="O110" i="1"/>
  <c r="N111" i="1"/>
  <c r="N112" i="1" l="1"/>
  <c r="P111" i="1"/>
  <c r="O111" i="1"/>
  <c r="O112" i="1" l="1"/>
  <c r="N113" i="1"/>
  <c r="P112" i="1"/>
  <c r="O113" i="1" l="1"/>
  <c r="N114" i="1"/>
  <c r="P113" i="1"/>
  <c r="P114" i="1" l="1"/>
  <c r="O114" i="1"/>
  <c r="N115" i="1"/>
  <c r="N116" i="1" l="1"/>
  <c r="P115" i="1"/>
  <c r="O115" i="1"/>
  <c r="N117" i="1" l="1"/>
  <c r="P116" i="1"/>
  <c r="O116" i="1"/>
  <c r="O117" i="1" l="1"/>
  <c r="N118" i="1"/>
  <c r="P117" i="1"/>
  <c r="P118" i="1" l="1"/>
  <c r="O118" i="1"/>
  <c r="N119" i="1"/>
  <c r="N120" i="1" l="1"/>
  <c r="P119" i="1"/>
  <c r="O119" i="1"/>
  <c r="N121" i="1" l="1"/>
  <c r="P120" i="1"/>
  <c r="O120" i="1"/>
  <c r="O121" i="1" l="1"/>
  <c r="N122" i="1"/>
  <c r="P121" i="1"/>
  <c r="P122" i="1" l="1"/>
  <c r="O122" i="1"/>
  <c r="N123" i="1"/>
  <c r="N124" i="1" l="1"/>
  <c r="P123" i="1"/>
  <c r="O123" i="1"/>
  <c r="N125" i="1" l="1"/>
  <c r="P124" i="1"/>
  <c r="O124" i="1"/>
  <c r="O125" i="1" l="1"/>
  <c r="N126" i="1"/>
  <c r="P125" i="1"/>
  <c r="P126" i="1" l="1"/>
  <c r="O126" i="1"/>
  <c r="N127" i="1"/>
  <c r="N128" i="1" l="1"/>
  <c r="P127" i="1"/>
  <c r="O127" i="1"/>
  <c r="N129" i="1" l="1"/>
  <c r="P128" i="1"/>
  <c r="O128" i="1"/>
  <c r="O129" i="1" l="1"/>
  <c r="N130" i="1"/>
  <c r="P129" i="1"/>
  <c r="P130" i="1" l="1"/>
  <c r="O130" i="1"/>
  <c r="N131" i="1"/>
  <c r="N132" i="1" l="1"/>
  <c r="P131" i="1"/>
  <c r="O131" i="1"/>
  <c r="N133" i="1" l="1"/>
  <c r="P132" i="1"/>
  <c r="O132" i="1"/>
  <c r="O133" i="1" l="1"/>
  <c r="N134" i="1"/>
  <c r="P133" i="1"/>
  <c r="P134" i="1" l="1"/>
  <c r="O134" i="1"/>
  <c r="N135" i="1"/>
  <c r="N136" i="1" l="1"/>
  <c r="P135" i="1"/>
  <c r="O135" i="1"/>
  <c r="N137" i="1" l="1"/>
  <c r="P136" i="1"/>
  <c r="O136" i="1"/>
  <c r="O137" i="1" l="1"/>
  <c r="N138" i="1"/>
  <c r="P137" i="1"/>
  <c r="P138" i="1" l="1"/>
  <c r="O138" i="1"/>
  <c r="N139" i="1"/>
  <c r="N140" i="1" l="1"/>
  <c r="P139" i="1"/>
  <c r="O139" i="1"/>
  <c r="N141" i="1" l="1"/>
  <c r="P140" i="1"/>
  <c r="O140" i="1"/>
  <c r="O141" i="1" l="1"/>
  <c r="N142" i="1"/>
  <c r="P141" i="1"/>
  <c r="P142" i="1" l="1"/>
  <c r="O142" i="1"/>
  <c r="N143" i="1"/>
  <c r="N144" i="1" l="1"/>
  <c r="P143" i="1"/>
  <c r="O143" i="1"/>
  <c r="N145" i="1" l="1"/>
  <c r="P144" i="1"/>
  <c r="O144" i="1"/>
  <c r="O145" i="1" l="1"/>
  <c r="N146" i="1"/>
  <c r="P145" i="1"/>
  <c r="P146" i="1" l="1"/>
  <c r="O146" i="1"/>
  <c r="N147" i="1"/>
  <c r="N148" i="1" l="1"/>
  <c r="P147" i="1"/>
  <c r="O147" i="1"/>
  <c r="N149" i="1" l="1"/>
  <c r="P148" i="1"/>
  <c r="O148" i="1"/>
  <c r="O149" i="1" l="1"/>
  <c r="N150" i="1"/>
  <c r="P149" i="1"/>
  <c r="P150" i="1" l="1"/>
  <c r="O150" i="1"/>
  <c r="N151" i="1"/>
  <c r="N152" i="1" l="1"/>
  <c r="P151" i="1"/>
  <c r="O151" i="1"/>
  <c r="N153" i="1" l="1"/>
  <c r="P152" i="1"/>
  <c r="O152" i="1"/>
  <c r="O153" i="1" l="1"/>
  <c r="N154" i="1"/>
  <c r="P153" i="1"/>
  <c r="P154" i="1" l="1"/>
  <c r="O154" i="1"/>
  <c r="N155" i="1"/>
  <c r="N156" i="1" l="1"/>
  <c r="P155" i="1"/>
  <c r="O155" i="1"/>
  <c r="N157" i="1" l="1"/>
  <c r="P156" i="1"/>
  <c r="O156" i="1"/>
  <c r="O157" i="1" l="1"/>
  <c r="N158" i="1"/>
  <c r="P157" i="1"/>
  <c r="P158" i="1" l="1"/>
  <c r="O158" i="1"/>
</calcChain>
</file>

<file path=xl/sharedStrings.xml><?xml version="1.0" encoding="utf-8"?>
<sst xmlns="http://schemas.openxmlformats.org/spreadsheetml/2006/main" count="141" uniqueCount="120">
  <si>
    <t>epsilon</t>
  </si>
  <si>
    <t>lamda</t>
  </si>
  <si>
    <t>period</t>
  </si>
  <si>
    <t>omega</t>
  </si>
  <si>
    <t>t</t>
  </si>
  <si>
    <t>D=</t>
  </si>
  <si>
    <t>An object experiences a force perpendicular to its velocity.</t>
  </si>
  <si>
    <t>Name</t>
  </si>
  <si>
    <t>symbol</t>
  </si>
  <si>
    <t>input</t>
  </si>
  <si>
    <t xml:space="preserve"> unit</t>
  </si>
  <si>
    <t>mass</t>
  </si>
  <si>
    <t>m</t>
  </si>
  <si>
    <t xml:space="preserve"> kg</t>
  </si>
  <si>
    <t>initial x</t>
  </si>
  <si>
    <t>x0</t>
  </si>
  <si>
    <t xml:space="preserve"> m</t>
  </si>
  <si>
    <t>initial y</t>
  </si>
  <si>
    <t>y0</t>
  </si>
  <si>
    <t>initial x-velocity</t>
  </si>
  <si>
    <t>vx0</t>
  </si>
  <si>
    <t xml:space="preserve"> m/s</t>
  </si>
  <si>
    <t>initial y-velocity</t>
  </si>
  <si>
    <t>vy0</t>
  </si>
  <si>
    <t>net force</t>
  </si>
  <si>
    <t>F</t>
  </si>
  <si>
    <t xml:space="preserve"> N</t>
  </si>
  <si>
    <t>time</t>
  </si>
  <si>
    <t xml:space="preserve"> s</t>
  </si>
  <si>
    <t>time increment</t>
  </si>
  <si>
    <t>Dt</t>
  </si>
  <si>
    <t xml:space="preserve">k/m = λ, ε =q.B/m </t>
  </si>
  <si>
    <t>Charge</t>
  </si>
  <si>
    <t>q</t>
  </si>
  <si>
    <r>
      <t>(v</t>
    </r>
    <r>
      <rPr>
        <vertAlign val="subscript"/>
        <sz val="12"/>
        <rFont val="Times New Roman"/>
        <family val="1"/>
        <charset val="161"/>
      </rPr>
      <t xml:space="preserve">x0 </t>
    </r>
    <r>
      <rPr>
        <sz val="12"/>
        <rFont val="Times New Roman"/>
        <family val="1"/>
        <charset val="161"/>
      </rPr>
      <t xml:space="preserve">– εR/2)2/Α=Δ   </t>
    </r>
  </si>
  <si>
    <t>MI1</t>
  </si>
  <si>
    <t>mi2</t>
  </si>
  <si>
    <t>1/period</t>
  </si>
  <si>
    <t>Dm=mi1-mi2</t>
  </si>
  <si>
    <t>Aktina</t>
  </si>
  <si>
    <t>magnet</t>
  </si>
  <si>
    <t>Alfa1</t>
  </si>
  <si>
    <t>Alfa2</t>
  </si>
  <si>
    <t xml:space="preserve">X </t>
  </si>
  <si>
    <t>Y</t>
  </si>
  <si>
    <t>vx</t>
  </si>
  <si>
    <t>vy</t>
  </si>
  <si>
    <t>Alfa1F</t>
  </si>
  <si>
    <t>Alfa2F</t>
  </si>
  <si>
    <t>Foucault</t>
  </si>
  <si>
    <t>Kappa</t>
  </si>
  <si>
    <t>vxin</t>
  </si>
  <si>
    <t>vinitial for Foucault</t>
  </si>
  <si>
    <t>VINITIAL X</t>
  </si>
  <si>
    <t>Time</t>
  </si>
  <si>
    <t>currenty</t>
  </si>
  <si>
    <t>currentvy</t>
  </si>
  <si>
    <t>current x</t>
  </si>
  <si>
    <t>currentvx</t>
  </si>
  <si>
    <t>current vy</t>
  </si>
  <si>
    <t>FOUCAULT</t>
  </si>
  <si>
    <t>currentax</t>
  </si>
  <si>
    <t>Magnet Forcex</t>
  </si>
  <si>
    <t>Magnet force Y</t>
  </si>
  <si>
    <t>K*x</t>
  </si>
  <si>
    <t>K*y</t>
  </si>
  <si>
    <t>show forces</t>
  </si>
  <si>
    <t>yes</t>
  </si>
  <si>
    <t>resultant</t>
  </si>
  <si>
    <t>Lines</t>
  </si>
  <si>
    <t>CURRENTX</t>
  </si>
  <si>
    <t>CURRENTY</t>
  </si>
  <si>
    <t>CURRENTVX</t>
  </si>
  <si>
    <t>CURRENTVY</t>
  </si>
  <si>
    <t>FX_MAGNET</t>
  </si>
  <si>
    <t>FY_MAGNET</t>
  </si>
  <si>
    <t>fxtotal</t>
  </si>
  <si>
    <t>fytotal</t>
  </si>
  <si>
    <t>F_Kx</t>
  </si>
  <si>
    <t>F_ky</t>
  </si>
  <si>
    <t>ax_current</t>
  </si>
  <si>
    <t>ay_current</t>
  </si>
  <si>
    <t>Fcurrent x</t>
  </si>
  <si>
    <t>Fcurrenty</t>
  </si>
  <si>
    <t>Fcurrentvx</t>
  </si>
  <si>
    <t>Fcurrent vy</t>
  </si>
  <si>
    <t>currentay</t>
  </si>
  <si>
    <t>axf</t>
  </si>
  <si>
    <t>ayf</t>
  </si>
  <si>
    <t>m1f</t>
  </si>
  <si>
    <t>m2f</t>
  </si>
  <si>
    <t>RADIUS OF CURVATURE</t>
  </si>
  <si>
    <t>N</t>
  </si>
  <si>
    <t>VERTICAL</t>
  </si>
  <si>
    <t>COSTH</t>
  </si>
  <si>
    <t>SINTH</t>
  </si>
  <si>
    <t>AKATHETOS</t>
  </si>
  <si>
    <t>RX</t>
  </si>
  <si>
    <t>RY</t>
  </si>
  <si>
    <t>NX</t>
  </si>
  <si>
    <t>NY</t>
  </si>
  <si>
    <t>R_KAMP</t>
  </si>
  <si>
    <t>curvatue circle</t>
  </si>
  <si>
    <t xml:space="preserve">CURVATURE </t>
  </si>
  <si>
    <t>MAGNETIC FOUCAULT</t>
  </si>
  <si>
    <r>
      <t xml:space="preserve">acceleration </t>
    </r>
    <r>
      <rPr>
        <b/>
        <sz val="12"/>
        <rFont val="Calibri"/>
        <family val="2"/>
        <charset val="161"/>
      </rPr>
      <t>Ʇ VELOCITY</t>
    </r>
  </si>
  <si>
    <t>PERPENDICULAR</t>
  </si>
  <si>
    <t>AXF_2</t>
  </si>
  <si>
    <t>AYF_2</t>
  </si>
  <si>
    <t>FRX</t>
  </si>
  <si>
    <t>FRY</t>
  </si>
  <si>
    <t>FCX</t>
  </si>
  <si>
    <t>FCY</t>
  </si>
  <si>
    <t>kyklos diskoy</t>
  </si>
  <si>
    <t>dfi</t>
  </si>
  <si>
    <t>NO</t>
  </si>
  <si>
    <t>d=SQRT(epsilon^2-4*lamda)</t>
  </si>
  <si>
    <t>sin(</t>
  </si>
  <si>
    <t>x=R/s(sin(et/2)cos(Dt/2)+cos(et/2)sin(Dt/2)+sin(et/2)cos(Dt/2)-cos(et/2)sin(Dt/2))=R*sin(et/2)*cos(Dt/2)</t>
  </si>
  <si>
    <t>y=-R(e-e+D)cos((e+D)t/2)-R(e-e-D_cos((e-D)t/2)=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</si>
</sst>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161"/>
    </font>
    <font>
      <sz val="8"/>
      <name val="Arial"/>
      <family val="2"/>
      <charset val="161"/>
    </font>
    <font>
      <sz val="10"/>
      <name val="New York"/>
      <charset val="161"/>
    </font>
    <font>
      <b/>
      <sz val="10"/>
      <name val="New York"/>
      <charset val="161"/>
    </font>
    <font>
      <sz val="12"/>
      <name val="Times New Roman"/>
      <family val="1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vertAlign val="subscript"/>
      <sz val="12"/>
      <name val="Times New Roman"/>
      <family val="1"/>
      <charset val="161"/>
    </font>
    <font>
      <sz val="10"/>
      <color indexed="10"/>
      <name val="New York"/>
      <charset val="161"/>
    </font>
    <font>
      <b/>
      <sz val="12"/>
      <name val="Arial"/>
      <family val="2"/>
      <charset val="161"/>
    </font>
    <font>
      <b/>
      <sz val="12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gray0625">
        <fgColor indexed="11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0" xfId="0" applyNumberFormat="1" applyFont="1" applyFill="1"/>
    <xf numFmtId="2" fontId="2" fillId="2" borderId="0" xfId="0" applyNumberFormat="1" applyFont="1" applyFill="1"/>
    <xf numFmtId="2" fontId="2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2" fontId="2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5" fillId="0" borderId="0" xfId="0" quotePrefix="1" applyFont="1" applyAlignment="1">
      <alignment horizontal="center"/>
    </xf>
    <xf numFmtId="0" fontId="5" fillId="0" borderId="0" xfId="0" quotePrefix="1" applyFont="1"/>
    <xf numFmtId="0" fontId="2" fillId="0" borderId="0" xfId="0" applyFont="1"/>
    <xf numFmtId="2" fontId="8" fillId="2" borderId="0" xfId="0" applyNumberFormat="1" applyFont="1" applyFill="1" applyAlignment="1">
      <alignment horizontal="center"/>
    </xf>
    <xf numFmtId="0" fontId="6" fillId="3" borderId="2" xfId="0" applyFont="1" applyFill="1" applyBorder="1"/>
    <xf numFmtId="0" fontId="5" fillId="0" borderId="0" xfId="0" applyFont="1" applyFill="1" applyBorder="1"/>
    <xf numFmtId="0" fontId="0" fillId="3" borderId="0" xfId="0" applyFill="1"/>
    <xf numFmtId="0" fontId="9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movement under magnetic force and F=-kR</a:t>
            </a:r>
            <a:endParaRPr lang="el-GR"/>
          </a:p>
        </c:rich>
      </c:tx>
      <c:layout>
        <c:manualLayout>
          <c:xMode val="edge"/>
          <c:yMode val="edge"/>
          <c:x val="0.2040800440200421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7220072261859873E-2"/>
          <c:y val="9.3840185185185193E-2"/>
          <c:w val="0.89991740740740744"/>
          <c:h val="0.85535121394263847"/>
        </c:manualLayout>
      </c:layout>
      <c:scatterChart>
        <c:scatterStyle val="lineMarker"/>
        <c:varyColors val="0"/>
        <c:ser>
          <c:idx val="0"/>
          <c:order val="0"/>
          <c:tx>
            <c:v>XY</c:v>
          </c:tx>
          <c:marker>
            <c:symbol val="none"/>
          </c:marker>
          <c:xVal>
            <c:numRef>
              <c:f>CALCULATIONS!$D$21:$D$881</c:f>
              <c:numCache>
                <c:formatCode>General</c:formatCode>
                <c:ptCount val="861"/>
                <c:pt idx="0">
                  <c:v>0</c:v>
                </c:pt>
                <c:pt idx="1">
                  <c:v>-2.9148442056654567E-3</c:v>
                </c:pt>
                <c:pt idx="2">
                  <c:v>-2.3275058300551876E-2</c:v>
                </c:pt>
                <c:pt idx="3">
                  <c:v>-7.8308026670040221E-2</c:v>
                </c:pt>
                <c:pt idx="4">
                  <c:v>-0.18480744990101172</c:v>
                </c:pt>
                <c:pt idx="5">
                  <c:v>-0.35892219777966616</c:v>
                </c:pt>
                <c:pt idx="6">
                  <c:v>-0.61595193164501971</c:v>
                </c:pt>
                <c:pt idx="7">
                  <c:v>-0.97015164570827217</c:v>
                </c:pt>
                <c:pt idx="8">
                  <c:v>-1.4345471867481585</c:v>
                </c:pt>
                <c:pt idx="9">
                  <c:v>-2.0207637005494625</c:v>
                </c:pt>
                <c:pt idx="10">
                  <c:v>-2.7388688226785547</c:v>
                </c:pt>
                <c:pt idx="11">
                  <c:v>-3.5972322819972682</c:v>
                </c:pt>
                <c:pt idx="12">
                  <c:v>-4.6024034191996996</c:v>
                </c:pt>
                <c:pt idx="13">
                  <c:v>-5.7590079412806716</c:v>
                </c:pt>
                <c:pt idx="14">
                  <c:v>-7.0696650380281767</c:v>
                </c:pt>
                <c:pt idx="15">
                  <c:v>-8.5349257803276544</c:v>
                </c:pt>
                <c:pt idx="16">
                  <c:v>-10.153233504342609</c:v>
                </c:pt>
                <c:pt idx="17">
                  <c:v>-11.920906662656058</c:v>
                </c:pt>
                <c:pt idx="18">
                  <c:v>-13.832144395458009</c:v>
                </c:pt>
                <c:pt idx="19">
                  <c:v>-15.879054844131108</c:v>
                </c:pt>
                <c:pt idx="20">
                  <c:v>-18.051705998435942</c:v>
                </c:pt>
                <c:pt idx="21">
                  <c:v>-20.338198639247082</c:v>
                </c:pt>
                <c:pt idx="22">
                  <c:v>-22.724760713743226</c:v>
                </c:pt>
                <c:pt idx="23">
                  <c:v>-25.19586226136753</c:v>
                </c:pt>
                <c:pt idx="24">
                  <c:v>-27.734349798943732</c:v>
                </c:pt>
                <c:pt idx="25">
                  <c:v>-30.32159887416838</c:v>
                </c:pt>
                <c:pt idx="26">
                  <c:v>-32.937683310301523</c:v>
                </c:pt>
                <c:pt idx="27">
                  <c:v>-35.561559493121401</c:v>
                </c:pt>
                <c:pt idx="28">
                  <c:v>-38.171263895823714</c:v>
                </c:pt>
                <c:pt idx="29">
                  <c:v>-40.744121900094555</c:v>
                </c:pt>
                <c:pt idx="30">
                  <c:v>-43.256965853458993</c:v>
                </c:pt>
                <c:pt idx="31">
                  <c:v>-45.686360205393235</c:v>
                </c:pt>
                <c:pt idx="32">
                  <c:v>-48.008831488580462</c:v>
                </c:pt>
                <c:pt idx="33">
                  <c:v>-50.201100857858698</c:v>
                </c:pt>
                <c:pt idx="34">
                  <c:v>-52.240316868407959</c:v>
                </c:pt>
                <c:pt idx="35">
                  <c:v>-54.104286166874878</c:v>
                </c:pt>
                <c:pt idx="36">
                  <c:v>-55.771699784529019</c:v>
                </c:pt>
                <c:pt idx="37">
                  <c:v>-57.222352760045517</c:v>
                </c:pt>
                <c:pt idx="38">
                  <c:v>-58.437354880742802</c:v>
                </c:pt>
                <c:pt idx="39">
                  <c:v>-59.399330414473297</c:v>
                </c:pt>
                <c:pt idx="40">
                  <c:v>-60.092604809050144</c:v>
                </c:pt>
                <c:pt idx="41">
                  <c:v>-60.503376461060441</c:v>
                </c:pt>
                <c:pt idx="42">
                  <c:v>-60.619871799931154</c:v>
                </c:pt>
                <c:pt idx="43">
                  <c:v>-60.432482094750497</c:v>
                </c:pt>
                <c:pt idx="44">
                  <c:v>-59.933880569002895</c:v>
                </c:pt>
                <c:pt idx="45">
                  <c:v>-59.119118600288559</c:v>
                </c:pt>
                <c:pt idx="46">
                  <c:v>-57.985699986361084</c:v>
                </c:pt>
                <c:pt idx="47">
                  <c:v>-56.53363247340171</c:v>
                </c:pt>
                <c:pt idx="48">
                  <c:v>-54.765455965223268</c:v>
                </c:pt>
                <c:pt idx="49">
                  <c:v>-52.686247060844529</c:v>
                </c:pt>
                <c:pt idx="50">
                  <c:v>-50.303599800324491</c:v>
                </c:pt>
                <c:pt idx="51">
                  <c:v>-47.627582732579803</c:v>
                </c:pt>
                <c:pt idx="52">
                  <c:v>-44.670672651805148</c:v>
                </c:pt>
                <c:pt idx="53">
                  <c:v>-41.44766557875213</c:v>
                </c:pt>
                <c:pt idx="54">
                  <c:v>-37.975565787218358</c:v>
                </c:pt>
                <c:pt idx="55">
                  <c:v>-34.273453892417848</c:v>
                </c:pt>
                <c:pt idx="56">
                  <c:v>-30.36233522429626</c:v>
                </c:pt>
                <c:pt idx="57">
                  <c:v>-26.264969903263502</c:v>
                </c:pt>
                <c:pt idx="58">
                  <c:v>-22.005686216306735</c:v>
                </c:pt>
                <c:pt idx="59">
                  <c:v>-17.610179056219984</c:v>
                </c:pt>
                <c:pt idx="60">
                  <c:v>-13.10529533410191</c:v>
                </c:pt>
                <c:pt idx="61">
                  <c:v>-8.5188084038624758</c:v>
                </c:pt>
                <c:pt idx="62">
                  <c:v>-3.8791836459616813</c:v>
                </c:pt>
                <c:pt idx="63">
                  <c:v>0.78466255510192784</c:v>
                </c:pt>
                <c:pt idx="64">
                  <c:v>5.4436081397987541</c:v>
                </c:pt>
                <c:pt idx="65">
                  <c:v>10.068572666787583</c:v>
                </c:pt>
                <c:pt idx="66">
                  <c:v>14.630764208663891</c:v>
                </c:pt>
                <c:pt idx="67">
                  <c:v>19.10192349247944</c:v>
                </c:pt>
                <c:pt idx="68">
                  <c:v>23.454562954486505</c:v>
                </c:pt>
                <c:pt idx="69">
                  <c:v>27.662198428784855</c:v>
                </c:pt>
                <c:pt idx="70">
                  <c:v>31.699571262287474</c:v>
                </c:pt>
                <c:pt idx="71">
                  <c:v>35.542858742948724</c:v>
                </c:pt>
                <c:pt idx="72">
                  <c:v>39.169870843573506</c:v>
                </c:pt>
                <c:pt idx="73">
                  <c:v>42.560231418599287</c:v>
                </c:pt>
                <c:pt idx="74">
                  <c:v>45.695542144667755</c:v>
                </c:pt>
                <c:pt idx="75">
                  <c:v>48.559527666053405</c:v>
                </c:pt>
                <c:pt idx="76">
                  <c:v>51.138160591395021</c:v>
                </c:pt>
                <c:pt idx="77">
                  <c:v>53.419765186837907</c:v>
                </c:pt>
                <c:pt idx="78">
                  <c:v>55.395098820659641</c:v>
                </c:pt>
                <c:pt idx="79">
                  <c:v>57.057410433631979</c:v>
                </c:pt>
                <c:pt idx="80">
                  <c:v>58.402475535582283</c:v>
                </c:pt>
                <c:pt idx="81">
                  <c:v>59.428607459607825</c:v>
                </c:pt>
                <c:pt idx="82">
                  <c:v>60.136644838867213</c:v>
                </c:pt>
                <c:pt idx="83">
                  <c:v>60.52991550450102</c:v>
                </c:pt>
                <c:pt idx="84">
                  <c:v>60.614177234693983</c:v>
                </c:pt>
                <c:pt idx="85">
                  <c:v>60.397536011881982</c:v>
                </c:pt>
                <c:pt idx="86">
                  <c:v>59.890342665370511</c:v>
                </c:pt>
                <c:pt idx="87">
                  <c:v>59.105068987978498</c:v>
                </c:pt>
                <c:pt idx="88">
                  <c:v>58.056164615651788</c:v>
                </c:pt>
                <c:pt idx="89">
                  <c:v>56.759896146313707</c:v>
                </c:pt>
                <c:pt idx="90">
                  <c:v>55.234170146678757</c:v>
                </c:pt>
                <c:pt idx="91">
                  <c:v>53.498341851635821</c:v>
                </c:pt>
                <c:pt idx="92">
                  <c:v>51.573011498567304</c:v>
                </c:pt>
                <c:pt idx="93">
                  <c:v>49.47981035724569</c:v>
                </c:pt>
                <c:pt idx="94">
                  <c:v>47.241178613569595</c:v>
                </c:pt>
                <c:pt idx="95">
                  <c:v>44.880137341408584</c:v>
                </c:pt>
                <c:pt idx="96">
                  <c:v>42.420056850469521</c:v>
                </c:pt>
                <c:pt idx="97">
                  <c:v>39.884423728857776</c:v>
                </c:pt>
                <c:pt idx="98">
                  <c:v>37.296608906590379</c:v>
                </c:pt>
                <c:pt idx="99">
                  <c:v>34.679639050660661</c:v>
                </c:pt>
                <c:pt idx="100">
                  <c:v>32.055973563527644</c:v>
                </c:pt>
                <c:pt idx="101">
                  <c:v>29.447289395508207</c:v>
                </c:pt>
                <c:pt idx="102">
                  <c:v>26.874275798111345</c:v>
                </c:pt>
                <c:pt idx="103">
                  <c:v>24.356441040722441</c:v>
                </c:pt>
                <c:pt idx="104">
                  <c:v>21.911932988275055</c:v>
                </c:pt>
                <c:pt idx="105">
                  <c:v>19.557375293901828</c:v>
                </c:pt>
                <c:pt idx="106">
                  <c:v>17.307720799483079</c:v>
                </c:pt>
                <c:pt idx="107">
                  <c:v>15.176123560129401</c:v>
                </c:pt>
                <c:pt idx="108">
                  <c:v>13.173830717727796</c:v>
                </c:pt>
                <c:pt idx="109">
                  <c:v>11.310095245666133</c:v>
                </c:pt>
                <c:pt idx="110">
                  <c:v>9.5921103737684206</c:v>
                </c:pt>
                <c:pt idx="111">
                  <c:v>8.0249662814656766</c:v>
                </c:pt>
                <c:pt idx="112">
                  <c:v>6.6116294205108197</c:v>
                </c:pt>
                <c:pt idx="113">
                  <c:v>5.3529445983982775</c:v>
                </c:pt>
                <c:pt idx="114">
                  <c:v>4.2476597223805825</c:v>
                </c:pt>
                <c:pt idx="115">
                  <c:v>3.2924728739019962</c:v>
                </c:pt>
                <c:pt idx="116">
                  <c:v>2.4821011567054079</c:v>
                </c:pt>
                <c:pt idx="117">
                  <c:v>1.8093705410826217</c:v>
                </c:pt>
                <c:pt idx="118">
                  <c:v>1.2653257139447902</c:v>
                </c:pt>
                <c:pt idx="119">
                  <c:v>0.83935874172375513</c:v>
                </c:pt>
                <c:pt idx="120">
                  <c:v>0.51935516260636483</c:v>
                </c:pt>
                <c:pt idx="121">
                  <c:v>0.29185594816425464</c:v>
                </c:pt>
                <c:pt idx="122">
                  <c:v>0.14223361383846189</c:v>
                </c:pt>
                <c:pt idx="123">
                  <c:v>5.4880614582087262E-2</c:v>
                </c:pt>
                <c:pt idx="124">
                  <c:v>1.3408037689277119E-2</c:v>
                </c:pt>
                <c:pt idx="125">
                  <c:v>8.5250069130138328E-4</c:v>
                </c:pt>
                <c:pt idx="126">
                  <c:v>-1.109207764637965E-4</c:v>
                </c:pt>
                <c:pt idx="127">
                  <c:v>-6.9519712072727557E-3</c:v>
                </c:pt>
                <c:pt idx="128">
                  <c:v>-3.7066973987131213E-2</c:v>
                </c:pt>
                <c:pt idx="129">
                  <c:v>-0.10756136048517373</c:v>
                </c:pt>
                <c:pt idx="130">
                  <c:v>-0.23503525147645199</c:v>
                </c:pt>
                <c:pt idx="131">
                  <c:v>-0.4353743420409586</c:v>
                </c:pt>
                <c:pt idx="132">
                  <c:v>-0.7235482874557988</c:v>
                </c:pt>
                <c:pt idx="133">
                  <c:v>-1.1134187117433356</c:v>
                </c:pt>
                <c:pt idx="134">
                  <c:v>-1.6175588632175035</c:v>
                </c:pt>
                <c:pt idx="135">
                  <c:v>-2.2470868235577406</c:v>
                </c:pt>
                <c:pt idx="136">
                  <c:v>-3.0115140398169018</c:v>
                </c:pt>
                <c:pt idx="137">
                  <c:v>-3.918610793709842</c:v>
                </c:pt>
                <c:pt idx="138">
                  <c:v>-4.9742900510869958</c:v>
                </c:pt>
                <c:pt idx="139">
                  <c:v>-6.1825109483917906</c:v>
                </c:pt>
                <c:pt idx="140">
                  <c:v>-7.5452029739966697</c:v>
                </c:pt>
                <c:pt idx="141">
                  <c:v>-9.0622116926043965</c:v>
                </c:pt>
                <c:pt idx="142">
                  <c:v>-10.731266642492621</c:v>
                </c:pt>
                <c:pt idx="143">
                  <c:v>-12.54797181045841</c:v>
                </c:pt>
                <c:pt idx="144">
                  <c:v>-14.505818860144224</c:v>
                </c:pt>
                <c:pt idx="145">
                  <c:v>-16.596223058294552</c:v>
                </c:pt>
                <c:pt idx="146">
                  <c:v>-18.808581612721483</c:v>
                </c:pt>
                <c:pt idx="147">
                  <c:v>-21.130353907666294</c:v>
                </c:pt>
                <c:pt idx="148">
                  <c:v>-23.547162899118806</c:v>
                </c:pt>
                <c:pt idx="149">
                  <c:v>-26.042916716739455</c:v>
                </c:pt>
                <c:pt idx="150">
                  <c:v>-28.59994931248869</c:v>
                </c:pt>
                <c:pt idx="151">
                  <c:v>-31.19917880097795</c:v>
                </c:pt>
                <c:pt idx="152">
                  <c:v>-33.820281954881025</c:v>
                </c:pt>
                <c:pt idx="153">
                  <c:v>-36.441883152308662</c:v>
                </c:pt>
                <c:pt idx="154">
                  <c:v>-39.041755923527241</c:v>
                </c:pt>
                <c:pt idx="155">
                  <c:v>-41.597035113306561</c:v>
                </c:pt>
                <c:pt idx="156">
                  <c:v>-44.084437563828168</c:v>
                </c:pt>
                <c:pt idx="157">
                  <c:v>-46.480489132604632</c:v>
                </c:pt>
                <c:pt idx="158">
                  <c:v>-48.761755791168831</c:v>
                </c:pt>
                <c:pt idx="159">
                  <c:v>-50.905076504086928</c:v>
                </c:pt>
                <c:pt idx="160">
                  <c:v>-52.88779556460954</c:v>
                </c:pt>
                <c:pt idx="161">
                  <c:v>-54.687992063245702</c:v>
                </c:pt>
                <c:pt idx="162">
                  <c:v>-56.284704188735112</c:v>
                </c:pt>
                <c:pt idx="163">
                  <c:v>-57.658146107095405</c:v>
                </c:pt>
                <c:pt idx="164">
                  <c:v>-58.789915233174995</c:v>
                </c:pt>
                <c:pt idx="165">
                  <c:v>-59.663187799782179</c:v>
                </c:pt>
                <c:pt idx="166">
                  <c:v>-60.262900741094036</c:v>
                </c:pt>
                <c:pt idx="167">
                  <c:v>-60.575918038567806</c:v>
                </c:pt>
                <c:pt idx="168">
                  <c:v>-60.59117982768818</c:v>
                </c:pt>
                <c:pt idx="169">
                  <c:v>-60.299832731094448</c:v>
                </c:pt>
                <c:pt idx="170">
                  <c:v>-59.695340066285766</c:v>
                </c:pt>
                <c:pt idx="171">
                  <c:v>-58.773570772387636</c:v>
                </c:pt>
                <c:pt idx="172">
                  <c:v>-57.532866108429005</c:v>
                </c:pt>
                <c:pt idx="173">
                  <c:v>-55.974083393161251</c:v>
                </c:pt>
                <c:pt idx="174">
                  <c:v>-54.100616281483035</c:v>
                </c:pt>
                <c:pt idx="175">
                  <c:v>-51.918391302785658</c:v>
                </c:pt>
                <c:pt idx="176">
                  <c:v>-49.43584061970482</c:v>
                </c:pt>
                <c:pt idx="177">
                  <c:v>-46.663851199544681</c:v>
                </c:pt>
                <c:pt idx="178">
                  <c:v>-43.615690822697729</c:v>
                </c:pt>
                <c:pt idx="179">
                  <c:v>-40.306911580408176</c:v>
                </c:pt>
                <c:pt idx="180">
                  <c:v>-36.755231735953892</c:v>
                </c:pt>
                <c:pt idx="181">
                  <c:v>-32.980397036540296</c:v>
                </c:pt>
                <c:pt idx="182">
                  <c:v>-29.00402276578248</c:v>
                </c:pt>
                <c:pt idx="183">
                  <c:v>-24.849418016592658</c:v>
                </c:pt>
                <c:pt idx="184">
                  <c:v>-20.541393839688524</c:v>
                </c:pt>
                <c:pt idx="185">
                  <c:v>-16.106057082043886</c:v>
                </c:pt>
                <c:pt idx="186">
                  <c:v>-11.57059187085005</c:v>
                </c:pt>
                <c:pt idx="187">
                  <c:v>-6.9630308205089362</c:v>
                </c:pt>
                <c:pt idx="188">
                  <c:v>-2.3120181416512731</c:v>
                </c:pt>
                <c:pt idx="189">
                  <c:v>2.3534330888636648</c:v>
                </c:pt>
                <c:pt idx="190">
                  <c:v>7.0041871803539806</c:v>
                </c:pt>
                <c:pt idx="191">
                  <c:v>11.611233251718154</c:v>
                </c:pt>
                <c:pt idx="192">
                  <c:v>16.145931462870578</c:v>
                </c:pt>
                <c:pt idx="193">
                  <c:v>20.580255703011378</c:v>
                </c:pt>
                <c:pt idx="194">
                  <c:v>24.887030419524315</c:v>
                </c:pt>
                <c:pt idx="195">
                  <c:v>29.040159329164041</c:v>
                </c:pt>
                <c:pt idx="196">
                  <c:v>33.014843833347037</c:v>
                </c:pt>
                <c:pt idx="197">
                  <c:v>36.787789061015104</c:v>
                </c:pt>
                <c:pt idx="198">
                  <c:v>40.337395584681275</c:v>
                </c:pt>
                <c:pt idx="199">
                  <c:v>43.643934996668676</c:v>
                </c:pt>
                <c:pt idx="200">
                  <c:v>46.689707691815649</c:v>
                </c:pt>
                <c:pt idx="201">
                  <c:v>49.459181378459512</c:v>
                </c:pt>
                <c:pt idx="202">
                  <c:v>51.939109029564165</c:v>
                </c:pt>
                <c:pt idx="203">
                  <c:v>54.118625188551214</c:v>
                </c:pt>
                <c:pt idx="204">
                  <c:v>55.989319757694375</c:v>
                </c:pt>
                <c:pt idx="205">
                  <c:v>57.545288618729153</c:v>
                </c:pt>
                <c:pt idx="206">
                  <c:v>58.78316066340156</c:v>
                </c:pt>
                <c:pt idx="207">
                  <c:v>59.702101043762738</c:v>
                </c:pt>
                <c:pt idx="208">
                  <c:v>60.303790685799427</c:v>
                </c:pt>
                <c:pt idx="209">
                  <c:v>60.592382343148046</c:v>
                </c:pt>
                <c:pt idx="210">
                  <c:v>60.574433697852584</c:v>
                </c:pt>
                <c:pt idx="211">
                  <c:v>60.258818240103977</c:v>
                </c:pt>
                <c:pt idx="212">
                  <c:v>59.656614876403978</c:v>
                </c:pt>
                <c:pt idx="213">
                  <c:v>58.78097742346808</c:v>
                </c:pt>
                <c:pt idx="214">
                  <c:v>57.646985341354373</c:v>
                </c:pt>
                <c:pt idx="215">
                  <c:v>56.271477241829828</c:v>
                </c:pt>
                <c:pt idx="216">
                  <c:v>54.672868875051897</c:v>
                </c:pt>
                <c:pt idx="217">
                  <c:v>52.870957447593788</c:v>
                </c:pt>
                <c:pt idx="218">
                  <c:v>50.886714256191667</c:v>
                </c:pt>
                <c:pt idx="219">
                  <c:v>48.742067733041786</c:v>
                </c:pt>
                <c:pt idx="220">
                  <c:v>46.459679088924069</c:v>
                </c:pt>
                <c:pt idx="221">
                  <c:v>44.062712808987705</c:v>
                </c:pt>
                <c:pt idx="222">
                  <c:v>41.574604302029265</c:v>
                </c:pt>
                <c:pt idx="223">
                  <c:v>39.018827027081727</c:v>
                </c:pt>
                <c:pt idx="224">
                  <c:v>36.418661420895639</c:v>
                </c:pt>
                <c:pt idx="225">
                  <c:v>33.796967926448005</c:v>
                </c:pt>
                <c:pt idx="226">
                  <c:v>31.17596637620878</c:v>
                </c:pt>
                <c:pt idx="227">
                  <c:v>28.577023915005199</c:v>
                </c:pt>
                <c:pt idx="228">
                  <c:v>26.020453556653649</c:v>
                </c:pt>
                <c:pt idx="229">
                  <c:v>23.525325356995683</c:v>
                </c:pt>
                <c:pt idx="230">
                  <c:v>21.109292054707197</c:v>
                </c:pt>
                <c:pt idx="231">
                  <c:v>18.788430881572388</c:v>
                </c:pt>
                <c:pt idx="232">
                  <c:v>16.577103077334982</c:v>
                </c:pt>
                <c:pt idx="233">
                  <c:v>14.487832462435101</c:v>
                </c:pt>
                <c:pt idx="234">
                  <c:v>12.531204226740822</c:v>
                </c:pt>
                <c:pt idx="235">
                  <c:v>10.715784885749738</c:v>
                </c:pt>
                <c:pt idx="236">
                  <c:v>9.0480641397454136</c:v>
                </c:pt>
                <c:pt idx="237">
                  <c:v>7.5324191482146503</c:v>
                </c:pt>
                <c:pt idx="238">
                  <c:v>6.1711015037056072</c:v>
                </c:pt>
                <c:pt idx="239">
                  <c:v>4.9642469585232369</c:v>
                </c:pt>
                <c:pt idx="240">
                  <c:v>3.9099077265331026</c:v>
                </c:pt>
                <c:pt idx="241">
                  <c:v>3.0041069531968141</c:v>
                </c:pt>
                <c:pt idx="242">
                  <c:v>2.2409147220896415</c:v>
                </c:pt>
                <c:pt idx="243">
                  <c:v>1.6125447478094657</c:v>
                </c:pt>
                <c:pt idx="244">
                  <c:v>1.1094706955651201</c:v>
                </c:pt>
                <c:pt idx="245">
                  <c:v>0.72056086893331361</c:v>
                </c:pt>
                <c:pt idx="246">
                  <c:v>0.43322982128973386</c:v>
                </c:pt>
                <c:pt idx="247">
                  <c:v>0.23360527511607998</c:v>
                </c:pt>
                <c:pt idx="248">
                  <c:v>0.10670857847767135</c:v>
                </c:pt>
                <c:pt idx="249">
                  <c:v>3.6646791008871027E-2</c:v>
                </c:pt>
                <c:pt idx="250">
                  <c:v>6.8143741080088915E-3</c:v>
                </c:pt>
                <c:pt idx="251">
                  <c:v>1.0236290954035443E-4</c:v>
                </c:pt>
                <c:pt idx="252">
                  <c:v>-8.8717805862703614E-4</c:v>
                </c:pt>
                <c:pt idx="253">
                  <c:v>-1.3623667051307908E-2</c:v>
                </c:pt>
                <c:pt idx="254">
                  <c:v>-5.5429767292955567E-2</c:v>
                </c:pt>
                <c:pt idx="255">
                  <c:v>-0.14326468893554001</c:v>
                </c:pt>
                <c:pt idx="256">
                  <c:v>-0.29351130497920153</c:v>
                </c:pt>
                <c:pt idx="257">
                  <c:v>-0.52176931678351224</c:v>
                </c:pt>
                <c:pt idx="258">
                  <c:v>-0.84265664362435011</c:v>
                </c:pt>
                <c:pt idx="259">
                  <c:v>-1.269621127582468</c:v>
                </c:pt>
                <c:pt idx="260">
                  <c:v>-1.8147645407184889</c:v>
                </c:pt>
                <c:pt idx="261">
                  <c:v>-2.4886807570408855</c:v>
                </c:pt>
                <c:pt idx="262">
                  <c:v>-3.3003098084556513</c:v>
                </c:pt>
                <c:pt idx="263">
                  <c:v>-4.2568093831353941</c:v>
                </c:pt>
                <c:pt idx="264">
                  <c:v>-5.3634451481727119</c:v>
                </c:pt>
                <c:pt idx="265">
                  <c:v>-6.6235010877580756</c:v>
                </c:pt>
                <c:pt idx="266">
                  <c:v>-8.0382108453566445</c:v>
                </c:pt>
                <c:pt idx="267">
                  <c:v>-9.6067108454850825</c:v>
                </c:pt>
                <c:pt idx="268">
                  <c:v>-11.326015749842199</c:v>
                </c:pt>
                <c:pt idx="269">
                  <c:v>-13.191016575941365</c:v>
                </c:pt>
                <c:pt idx="270">
                  <c:v>-15.194501576301107</c:v>
                </c:pt>
                <c:pt idx="271">
                  <c:v>-17.327199744980145</c:v>
                </c:pt>
                <c:pt idx="272">
                  <c:v>-19.577846588116373</c:v>
                </c:pt>
                <c:pt idx="273">
                  <c:v>-21.933271568454057</c:v>
                </c:pt>
                <c:pt idx="274">
                  <c:v>-24.37850641289565</c:v>
                </c:pt>
                <c:pt idx="275">
                  <c:v>-26.896913259113276</c:v>
                </c:pt>
                <c:pt idx="276">
                  <c:v>-29.470331414338549</c:v>
                </c:pt>
                <c:pt idx="277">
                  <c:v>-32.079241308658503</c:v>
                </c:pt>
                <c:pt idx="278">
                  <c:v>-34.702944048397036</c:v>
                </c:pt>
                <c:pt idx="279">
                  <c:v>-37.319754814235303</c:v>
                </c:pt>
                <c:pt idx="280">
                  <c:v>-39.907208205239655</c:v>
                </c:pt>
                <c:pt idx="281">
                  <c:v>-42.442273505370665</c:v>
                </c:pt>
                <c:pt idx="282">
                  <c:v>-44.901577744597205</c:v>
                </c:pt>
                <c:pt idx="283">
                  <c:v>-47.261634343494762</c:v>
                </c:pt>
                <c:pt idx="284">
                  <c:v>-49.499075069010011</c:v>
                </c:pt>
                <c:pt idx="285">
                  <c:v>-51.590882990550803</c:v>
                </c:pt>
                <c:pt idx="286">
                  <c:v>-53.51462411011012</c:v>
                </c:pt>
                <c:pt idx="287">
                  <c:v>-55.248675347921669</c:v>
                </c:pt>
                <c:pt idx="288">
                  <c:v>-56.772446596110548</c:v>
                </c:pt>
                <c:pt idx="289">
                  <c:v>-58.066594606647797</c:v>
                </c:pt>
                <c:pt idx="290">
                  <c:v>-59.113226556119479</c:v>
                </c:pt>
                <c:pt idx="291">
                  <c:v>-59.896091227630137</c:v>
                </c:pt>
                <c:pt idx="292">
                  <c:v>-60.400755868613857</c:v>
                </c:pt>
                <c:pt idx="293">
                  <c:v>-60.614766921253235</c:v>
                </c:pt>
                <c:pt idx="294">
                  <c:v>-60.527792978241699</c:v>
                </c:pt>
                <c:pt idx="295">
                  <c:v>-60.131748489222346</c:v>
                </c:pt>
                <c:pt idx="296">
                  <c:v>-59.42089693068408</c:v>
                </c:pt>
                <c:pt idx="297">
                  <c:v>-58.391932352532727</c:v>
                </c:pt>
                <c:pt idx="298">
                  <c:v>-57.044038425990635</c:v>
                </c:pt>
                <c:pt idx="299">
                  <c:v>-55.378924337811391</c:v>
                </c:pt>
                <c:pt idx="300">
                  <c:v>-53.400837102836469</c:v>
                </c:pt>
                <c:pt idx="301">
                  <c:v>-51.116550098410954</c:v>
                </c:pt>
                <c:pt idx="302">
                  <c:v>-48.535327857811552</c:v>
                </c:pt>
                <c:pt idx="303">
                  <c:v>-45.668867393299465</c:v>
                </c:pt>
                <c:pt idx="304">
                  <c:v>-42.53121655036837</c:v>
                </c:pt>
                <c:pt idx="305">
                  <c:v>-39.138670120915855</c:v>
                </c:pt>
                <c:pt idx="306">
                  <c:v>-35.509644662173713</c:v>
                </c:pt>
                <c:pt idx="307">
                  <c:v>-31.664533178106808</c:v>
                </c:pt>
                <c:pt idx="308">
                  <c:v>-27.625541018542123</c:v>
                </c:pt>
                <c:pt idx="309">
                  <c:v>-23.416504536542252</c:v>
                </c:pt>
                <c:pt idx="310">
                  <c:v>-19.062694214645084</c:v>
                </c:pt>
                <c:pt idx="311">
                  <c:v>-14.590604123860953</c:v>
                </c:pt>
                <c:pt idx="312">
                  <c:v>-10.027729714221728</c:v>
                </c:pt>
                <c:pt idx="313">
                  <c:v>-5.4023360508711855</c:v>
                </c:pt>
                <c:pt idx="314">
                  <c:v>-0.74321870402339452</c:v>
                </c:pt>
                <c:pt idx="315">
                  <c:v>3.9205404263425772</c:v>
                </c:pt>
                <c:pt idx="316">
                  <c:v>8.5598200201613679</c:v>
                </c:pt>
                <c:pt idx="317">
                  <c:v>13.145706623438432</c:v>
                </c:pt>
                <c:pt idx="318">
                  <c:v>17.649739949272348</c:v>
                </c:pt>
                <c:pt idx="319">
                  <c:v>22.044153851734571</c:v>
                </c:pt>
                <c:pt idx="320">
                  <c:v>26.30211067333239</c:v>
                </c:pt>
                <c:pt idx="321">
                  <c:v>30.397926732216881</c:v>
                </c:pt>
                <c:pt idx="322">
                  <c:v>34.30728680278542</c:v>
                </c:pt>
                <c:pt idx="323">
                  <c:v>38.007445551990145</c:v>
                </c:pt>
                <c:pt idx="324">
                  <c:v>41.477414022434957</c:v>
                </c:pt>
                <c:pt idx="325">
                  <c:v>44.698129400906581</c:v>
                </c:pt>
                <c:pt idx="326">
                  <c:v>47.652606475921502</c:v>
                </c:pt>
                <c:pt idx="327">
                  <c:v>50.326069368476283</c:v>
                </c:pt>
                <c:pt idx="328">
                  <c:v>52.706062314728428</c:v>
                </c:pt>
                <c:pt idx="329">
                  <c:v>54.782538485810349</c:v>
                </c:pt>
                <c:pt idx="330">
                  <c:v>56.547926046391076</c:v>
                </c:pt>
                <c:pt idx="331">
                  <c:v>57.997170877742114</c:v>
                </c:pt>
                <c:pt idx="332">
                  <c:v>59.127755620750669</c:v>
                </c:pt>
                <c:pt idx="333">
                  <c:v>59.939694927228764</c:v>
                </c:pt>
                <c:pt idx="334">
                  <c:v>60.43550704170638</c:v>
                </c:pt>
                <c:pt idx="335">
                  <c:v>60.620162068316276</c:v>
                </c:pt>
                <c:pt idx="336">
                  <c:v>60.50100750608793</c:v>
                </c:pt>
                <c:pt idx="337">
                  <c:v>60.087671858675563</c:v>
                </c:pt>
                <c:pt idx="338">
                  <c:v>59.391947339050198</c:v>
                </c:pt>
                <c:pt idx="339">
                  <c:v>58.427652893846769</c:v>
                </c:pt>
                <c:pt idx="340">
                  <c:v>57.210478963850335</c:v>
                </c:pt>
                <c:pt idx="341">
                  <c:v>55.757815574629007</c:v>
                </c:pt>
                <c:pt idx="342">
                  <c:v>54.08856551280396</c:v>
                </c:pt>
                <c:pt idx="343">
                  <c:v>52.222944487304666</c:v>
                </c:pt>
                <c:pt idx="344">
                  <c:v>50.182270299743564</c:v>
                </c:pt>
                <c:pt idx="345">
                  <c:v>47.988743152551791</c:v>
                </c:pt>
                <c:pt idx="346">
                  <c:v>45.665219306685422</c:v>
                </c:pt>
                <c:pt idx="347">
                  <c:v>43.23498036175463</c:v>
                </c:pt>
                <c:pt idx="348">
                  <c:v>40.721500469715735</c:v>
                </c:pt>
                <c:pt idx="349">
                  <c:v>38.148213808465556</c:v>
                </c:pt>
                <c:pt idx="350">
                  <c:v>35.538284633611838</c:v>
                </c:pt>
                <c:pt idx="351">
                  <c:v>32.914382195498447</c:v>
                </c:pt>
                <c:pt idx="352">
                  <c:v>30.298462754521076</c:v>
                </c:pt>
                <c:pt idx="353">
                  <c:v>27.711560851477053</c:v>
                </c:pt>
                <c:pt idx="354">
                  <c:v>25.173591891881731</c:v>
                </c:pt>
                <c:pt idx="355">
                  <c:v>22.703167984889777</c:v>
                </c:pt>
                <c:pt idx="356">
                  <c:v>20.317428839832303</c:v>
                </c:pt>
                <c:pt idx="357">
                  <c:v>18.031889367853754</c:v>
                </c:pt>
                <c:pt idx="358">
                  <c:v>15.860305464227135</c:v>
                </c:pt>
                <c:pt idx="359">
                  <c:v>13.814559260416797</c:v>
                </c:pt>
                <c:pt idx="360">
                  <c:v>11.904564935678192</c:v>
                </c:pt>
                <c:pt idx="361">
                  <c:v>10.1381959679766</c:v>
                </c:pt>
                <c:pt idx="362">
                  <c:v>8.5212344853433564</c:v>
                </c:pt>
                <c:pt idx="363">
                  <c:v>7.0573431537018365</c:v>
                </c:pt>
                <c:pt idx="364">
                  <c:v>5.7480598079096197</c:v>
                </c:pt>
                <c:pt idx="365">
                  <c:v>4.5928148016137946</c:v>
                </c:pt>
                <c:pt idx="366">
                  <c:v>3.5889708207905429</c:v>
                </c:pt>
                <c:pt idx="367">
                  <c:v>2.7318846778815171</c:v>
                </c:pt>
                <c:pt idx="368">
                  <c:v>2.0149903805087916</c:v>
                </c:pt>
                <c:pt idx="369">
                  <c:v>1.4299025531058653</c:v>
                </c:pt>
                <c:pt idx="370">
                  <c:v>0.96653908358668161</c:v>
                </c:pt>
                <c:pt idx="371">
                  <c:v>0.6132616724726585</c:v>
                </c:pt>
                <c:pt idx="372">
                  <c:v>0.35703278064671373</c:v>
                </c:pt>
                <c:pt idx="373">
                  <c:v>0.18358730593211448</c:v>
                </c:pt>
                <c:pt idx="374">
                  <c:v>7.7617169656877039E-2</c:v>
                </c:pt>
                <c:pt idx="375">
                  <c:v>2.2966863762254874E-2</c:v>
                </c:pt>
                <c:pt idx="376">
                  <c:v>2.8378981504211254E-3</c:v>
                </c:pt>
                <c:pt idx="377">
                  <c:v>-2.0434117765921744E-9</c:v>
                </c:pt>
                <c:pt idx="378">
                  <c:v>-2.9931678261454486E-3</c:v>
                </c:pt>
                <c:pt idx="379">
                  <c:v>-2.3585990759075415E-2</c:v>
                </c:pt>
                <c:pt idx="380">
                  <c:v>-7.9002947718494809E-2</c:v>
                </c:pt>
                <c:pt idx="381">
                  <c:v>-0.18603293310998659</c:v>
                </c:pt>
                <c:pt idx="382">
                  <c:v>-0.36081816231127384</c:v>
                </c:pt>
                <c:pt idx="383">
                  <c:v>-0.61864986389663379</c:v>
                </c:pt>
                <c:pt idx="384">
                  <c:v>-0.97377290954667473</c:v>
                </c:pt>
                <c:pt idx="385">
                  <c:v>-1.4392014401572908</c:v>
                </c:pt>
                <c:pt idx="386">
                  <c:v>-2.0265474354390136</c:v>
                </c:pt>
                <c:pt idx="387">
                  <c:v>-2.7458640433538442</c:v>
                </c:pt>
                <c:pt idx="388">
                  <c:v>-3.6055053363886387</c:v>
                </c:pt>
                <c:pt idx="389">
                  <c:v>-4.6120039954020164</c:v>
                </c:pt>
                <c:pt idx="390">
                  <c:v>-5.7699682402811732</c:v>
                </c:pt>
                <c:pt idx="391">
                  <c:v>-7.0819991317143511</c:v>
                </c:pt>
                <c:pt idx="392">
                  <c:v>-8.5486291619913963</c:v>
                </c:pt>
                <c:pt idx="393">
                  <c:v>-10.168282836942467</c:v>
                </c:pt>
                <c:pt idx="394">
                  <c:v>-11.937259728096297</c:v>
                </c:pt>
                <c:pt idx="395">
                  <c:v>-13.849740246099067</c:v>
                </c:pt>
                <c:pt idx="396">
                  <c:v>-15.897814155695169</c:v>
                </c:pt>
                <c:pt idx="397">
                  <c:v>-18.071531621419464</c:v>
                </c:pt>
                <c:pt idx="398">
                  <c:v>-20.358976343935833</c:v>
                </c:pt>
                <c:pt idx="399">
                  <c:v>-22.746360121947426</c:v>
                </c:pt>
                <c:pt idx="400">
                  <c:v>-25.218137956094147</c:v>
                </c:pt>
                <c:pt idx="401">
                  <c:v>-27.757142601398233</c:v>
                </c:pt>
                <c:pt idx="402">
                  <c:v>-30.344737275768395</c:v>
                </c:pt>
                <c:pt idx="403">
                  <c:v>-32.960985045789023</c:v>
                </c:pt>
                <c:pt idx="404">
                  <c:v>-35.584833239407835</c:v>
                </c:pt>
                <c:pt idx="405">
                  <c:v>-38.194311079898227</c:v>
                </c:pt>
                <c:pt idx="406">
                  <c:v>-40.766738598190841</c:v>
                </c:pt>
                <c:pt idx="407">
                  <c:v>-43.278944762717643</c:v>
                </c:pt>
                <c:pt idx="408">
                  <c:v>-45.707492668484242</c:v>
                </c:pt>
                <c:pt idx="409">
                  <c:v>-48.028909551172255</c:v>
                </c:pt>
                <c:pt idx="410">
                  <c:v>-50.219919338444811</c:v>
                </c:pt>
                <c:pt idx="411">
                  <c:v>-52.257675419830797</c:v>
                </c:pt>
                <c:pt idx="412">
                  <c:v>-54.119991308920007</c:v>
                </c:pt>
                <c:pt idx="413">
                  <c:v>-55.785566887203288</c:v>
                </c:pt>
                <c:pt idx="414">
                  <c:v>-57.234207957597732</c:v>
                </c:pt>
                <c:pt idx="415">
                  <c:v>-58.447036897130133</c:v>
                </c:pt>
                <c:pt idx="416">
                  <c:v>-59.40669228181315</c:v>
                </c:pt>
                <c:pt idx="417">
                  <c:v>-60.097515461619366</c:v>
                </c:pt>
                <c:pt idx="418">
                  <c:v>-60.505722188601567</c:v>
                </c:pt>
                <c:pt idx="419">
                  <c:v>-60.619557545385796</c:v>
                </c:pt>
                <c:pt idx="420">
                  <c:v>-60.429432583048964</c:v>
                </c:pt>
                <c:pt idx="421">
                  <c:v>-59.92804125518451</c:v>
                </c:pt>
                <c:pt idx="422">
                  <c:v>-59.110456426989259</c:v>
                </c:pt>
                <c:pt idx="423">
                  <c:v>-57.97420394256882</c:v>
                </c:pt>
                <c:pt idx="424">
                  <c:v>-56.519313948325383</c:v>
                </c:pt>
                <c:pt idx="425">
                  <c:v>-54.748348893130142</c:v>
                </c:pt>
                <c:pt idx="426">
                  <c:v>-52.666407854772935</c:v>
                </c:pt>
                <c:pt idx="427">
                  <c:v>-50.281107074651729</c:v>
                </c:pt>
                <c:pt idx="428">
                  <c:v>-47.602536816501811</c:v>
                </c:pt>
                <c:pt idx="429">
                  <c:v>-44.643194897842022</c:v>
                </c:pt>
                <c:pt idx="430">
                  <c:v>-41.417897472412172</c:v>
                </c:pt>
                <c:pt idx="431">
                  <c:v>-37.943667865910257</c:v>
                </c:pt>
                <c:pt idx="432">
                  <c:v>-34.239604483581417</c:v>
                </c:pt>
                <c:pt idx="433">
                  <c:v>-30.32672901450541</c:v>
                </c:pt>
                <c:pt idx="434">
                  <c:v>-26.227816351722026</c:v>
                </c:pt>
                <c:pt idx="435">
                  <c:v>-21.967207827690771</c:v>
                </c:pt>
                <c:pt idx="436">
                  <c:v>-17.570609529210124</c:v>
                </c:pt>
                <c:pt idx="437">
                  <c:v>-13.064877603176253</c:v>
                </c:pt>
                <c:pt idx="438">
                  <c:v>-8.47779259297476</c:v>
                </c:pt>
                <c:pt idx="439">
                  <c:v>-3.837824953597103</c:v>
                </c:pt>
                <c:pt idx="440">
                  <c:v>0.82610601932195538</c:v>
                </c:pt>
                <c:pt idx="441">
                  <c:v>5.4848775463115924</c:v>
                </c:pt>
                <c:pt idx="442">
                  <c:v>10.109410664159416</c:v>
                </c:pt>
                <c:pt idx="443">
                  <c:v>14.670917107543744</c:v>
                </c:pt>
                <c:pt idx="444">
                  <c:v>19.141143414584302</c:v>
                </c:pt>
                <c:pt idx="445">
                  <c:v>23.492609926108585</c:v>
                </c:pt>
                <c:pt idx="446">
                  <c:v>27.698842398861036</c:v>
                </c:pt>
                <c:pt idx="447">
                  <c:v>31.734594025817383</c:v>
                </c:pt>
                <c:pt idx="448">
                  <c:v>35.576055751480993</c:v>
                </c:pt>
                <c:pt idx="449">
                  <c:v>39.201052885593484</c:v>
                </c:pt>
                <c:pt idx="450">
                  <c:v>42.589226153936508</c:v>
                </c:pt>
                <c:pt idx="451">
                  <c:v>45.722195478483314</c:v>
                </c:pt>
                <c:pt idx="452">
                  <c:v>48.583704949548277</c:v>
                </c:pt>
                <c:pt idx="453">
                  <c:v>51.159747638088646</c:v>
                </c:pt>
                <c:pt idx="454">
                  <c:v>53.438669095085345</c:v>
                </c:pt>
                <c:pt idx="455">
                  <c:v>55.411248594985608</c:v>
                </c:pt>
                <c:pt idx="456">
                  <c:v>57.070757399440588</c:v>
                </c:pt>
                <c:pt idx="457">
                  <c:v>58.412993543834574</c:v>
                </c:pt>
                <c:pt idx="458">
                  <c:v>59.436292880126373</c:v>
                </c:pt>
                <c:pt idx="459">
                  <c:v>60.141516343004866</c:v>
                </c:pt>
                <c:pt idx="460">
                  <c:v>60.532013639978913</c:v>
                </c:pt>
                <c:pt idx="461">
                  <c:v>60.613563797453047</c:v>
                </c:pt>
                <c:pt idx="462">
                  <c:v>60.394293221781837</c:v>
                </c:pt>
                <c:pt idx="463">
                  <c:v>59.884572154489078</c:v>
                </c:pt>
                <c:pt idx="464">
                  <c:v>59.096890612095862</c:v>
                </c:pt>
                <c:pt idx="465">
                  <c:v>58.045715101226271</c:v>
                </c:pt>
                <c:pt idx="466">
                  <c:v>56.747327586858063</c:v>
                </c:pt>
                <c:pt idx="467">
                  <c:v>55.219648363903403</c:v>
                </c:pt>
                <c:pt idx="468">
                  <c:v>53.482044638031837</c:v>
                </c:pt>
                <c:pt idx="469">
                  <c:v>51.555126759240544</c:v>
                </c:pt>
                <c:pt idx="470">
                  <c:v>49.460534169772409</c:v>
                </c:pt>
                <c:pt idx="471">
                  <c:v>47.220713225415473</c:v>
                </c:pt>
                <c:pt idx="472">
                  <c:v>44.8586891250281</c:v>
                </c:pt>
                <c:pt idx="473">
                  <c:v>42.397834236578881</c:v>
                </c:pt>
                <c:pt idx="474">
                  <c:v>39.861635138543321</c:v>
                </c:pt>
                <c:pt idx="475">
                  <c:v>37.273460702876768</c:v>
                </c:pt>
                <c:pt idx="476">
                  <c:v>34.65633352992085</c:v>
                </c:pt>
                <c:pt idx="477">
                  <c:v>32.032707006671373</c:v>
                </c:pt>
                <c:pt idx="478">
                  <c:v>29.424250198239616</c:v>
                </c:pt>
                <c:pt idx="479">
                  <c:v>26.851642698708641</c:v>
                </c:pt>
                <c:pt idx="480">
                  <c:v>24.334381462771361</c:v>
                </c:pt>
                <c:pt idx="481">
                  <c:v>21.890601514594177</c:v>
                </c:pt>
                <c:pt idx="482">
                  <c:v>19.536912286541352</c:v>
                </c:pt>
                <c:pt idx="483">
                  <c:v>17.288251179173098</c:v>
                </c:pt>
                <c:pt idx="484">
                  <c:v>15.157755756918704</c:v>
                </c:pt>
                <c:pt idx="485">
                  <c:v>13.156655802801762</c:v>
                </c:pt>
                <c:pt idx="486">
                  <c:v>11.294186252480223</c:v>
                </c:pt>
                <c:pt idx="487">
                  <c:v>9.5775218147022763</c:v>
                </c:pt>
                <c:pt idx="488">
                  <c:v>8.0117338642113261</c:v>
                </c:pt>
                <c:pt idx="489">
                  <c:v>6.5997699663768117</c:v>
                </c:pt>
                <c:pt idx="490">
                  <c:v>5.3424561626585039</c:v>
                </c:pt>
                <c:pt idx="491">
                  <c:v>4.2385219147437034</c:v>
                </c:pt>
                <c:pt idx="492">
                  <c:v>3.2846473751473226</c:v>
                </c:pt>
                <c:pt idx="493">
                  <c:v>2.475532425541374</c:v>
                </c:pt>
                <c:pt idx="494">
                  <c:v>1.8039867033551644</c:v>
                </c:pt>
                <c:pt idx="495">
                  <c:v>1.2610396244753979</c:v>
                </c:pt>
                <c:pt idx="496">
                  <c:v>0.83606920730854561</c:v>
                </c:pt>
                <c:pt idx="497">
                  <c:v>0.51694831307614209</c:v>
                </c:pt>
                <c:pt idx="498">
                  <c:v>0.29020674090649123</c:v>
                </c:pt>
                <c:pt idx="499">
                  <c:v>0.14120745583175065</c:v>
                </c:pt>
                <c:pt idx="500">
                  <c:v>5.4335084804786327E-2</c:v>
                </c:pt>
                <c:pt idx="501">
                  <c:v>1.3194691748925624E-2</c:v>
                </c:pt>
                <c:pt idx="502">
                  <c:v>8.1873868964277285E-4</c:v>
                </c:pt>
                <c:pt idx="503">
                  <c:v>-1.1994276738069853E-4</c:v>
                </c:pt>
                <c:pt idx="504">
                  <c:v>-7.0914061233966486E-3</c:v>
                </c:pt>
                <c:pt idx="505">
                  <c:v>-3.7490345508714107E-2</c:v>
                </c:pt>
                <c:pt idx="506">
                  <c:v>-0.10841864186740757</c:v>
                </c:pt>
                <c:pt idx="507">
                  <c:v>-0.23647098163796798</c:v>
                </c:pt>
                <c:pt idx="508">
                  <c:v>-0.43752579869700625</c:v>
                </c:pt>
                <c:pt idx="509">
                  <c:v>-0.72654373650602189</c:v>
                </c:pt>
                <c:pt idx="510">
                  <c:v>-1.1173757513529257</c:v>
                </c:pt>
                <c:pt idx="511">
                  <c:v>-1.6225828800727378</c:v>
                </c:pt>
                <c:pt idx="512">
                  <c:v>-2.2532695776422891</c:v>
                </c:pt>
                <c:pt idx="513">
                  <c:v>-3.0189323927546354</c:v>
                </c:pt>
                <c:pt idx="514">
                  <c:v>-3.9273255942668506</c:v>
                </c:pt>
                <c:pt idx="515">
                  <c:v>-4.9843451898348192</c:v>
                </c:pt>
                <c:pt idx="516">
                  <c:v>-6.1939325918207508</c:v>
                </c:pt>
                <c:pt idx="517">
                  <c:v>-7.5579989865496344</c:v>
                </c:pt>
                <c:pt idx="518">
                  <c:v>-9.0763712531969603</c:v>
                </c:pt>
                <c:pt idx="519">
                  <c:v>-10.74676006011353</c:v>
                </c:pt>
                <c:pt idx="520">
                  <c:v>-12.564750541424178</c:v>
                </c:pt>
                <c:pt idx="521">
                  <c:v>-14.523815727533481</c:v>
                </c:pt>
                <c:pt idx="522">
                  <c:v>-16.615352672033069</c:v>
                </c:pt>
                <c:pt idx="523">
                  <c:v>-18.828740986749079</c:v>
                </c:pt>
                <c:pt idx="524">
                  <c:v>-21.151423268608863</c:v>
                </c:pt>
                <c:pt idx="525">
                  <c:v>-23.569006678935782</c:v>
                </c:pt>
                <c:pt idx="526">
                  <c:v>-26.065384719938542</c:v>
                </c:pt>
                <c:pt idx="527">
                  <c:v>-28.622878046714021</c:v>
                </c:pt>
                <c:pt idx="528">
                  <c:v>-31.222392958102539</c:v>
                </c:pt>
                <c:pt idx="529">
                  <c:v>-33.843596028185267</c:v>
                </c:pt>
                <c:pt idx="530">
                  <c:v>-36.465103173922159</c:v>
                </c:pt>
                <c:pt idx="531">
                  <c:v>-39.064681305065406</c:v>
                </c:pt>
                <c:pt idx="532">
                  <c:v>-41.619460571554164</c:v>
                </c:pt>
                <c:pt idx="533">
                  <c:v>-44.10615511242468</c:v>
                </c:pt>
                <c:pt idx="534">
                  <c:v>-46.501290119979771</c:v>
                </c:pt>
                <c:pt idx="535">
                  <c:v>-48.781432964466909</c:v>
                </c:pt>
                <c:pt idx="536">
                  <c:v>-50.923426078510104</c:v>
                </c:pt>
                <c:pt idx="537">
                  <c:v>-52.904619277507024</c:v>
                </c:pt>
                <c:pt idx="538">
                  <c:v>-54.70309919237976</c:v>
                </c:pt>
                <c:pt idx="539">
                  <c:v>-56.297913514466224</c:v>
                </c:pt>
                <c:pt idx="540">
                  <c:v>-57.669287798738942</c:v>
                </c:pt>
                <c:pt idx="541">
                  <c:v>-58.798832640492051</c:v>
                </c:pt>
                <c:pt idx="542">
                  <c:v>-59.669739131468695</c:v>
                </c:pt>
                <c:pt idx="543">
                  <c:v>-60.266960613213982</c:v>
                </c:pt>
                <c:pt idx="544">
                  <c:v>-60.577378877129938</c:v>
                </c:pt>
                <c:pt idx="545">
                  <c:v>-60.589953110977518</c:v>
                </c:pt>
                <c:pt idx="546">
                  <c:v>-60.295850058927265</c:v>
                </c:pt>
                <c:pt idx="547">
                  <c:v>-59.688554045042487</c:v>
                </c:pt>
                <c:pt idx="548">
                  <c:v>-58.763955706476636</c:v>
                </c:pt>
                <c:pt idx="549">
                  <c:v>-57.520418490727948</c:v>
                </c:pt>
                <c:pt idx="550">
                  <c:v>-55.958822188951487</c:v>
                </c:pt>
                <c:pt idx="551">
                  <c:v>-54.082583002418119</c:v>
                </c:pt>
                <c:pt idx="552">
                  <c:v>-51.897649869495595</c:v>
                </c:pt>
                <c:pt idx="553">
                  <c:v>-49.412477013716405</c:v>
                </c:pt>
                <c:pt idx="554">
                  <c:v>-46.637972907270012</c:v>
                </c:pt>
                <c:pt idx="555">
                  <c:v>-43.587426076287279</c:v>
                </c:pt>
                <c:pt idx="556">
                  <c:v>-40.276408402267151</c:v>
                </c:pt>
                <c:pt idx="557">
                  <c:v>-36.722656795655595</c:v>
                </c:pt>
                <c:pt idx="558">
                  <c:v>-32.945934330717328</c:v>
                </c:pt>
                <c:pt idx="559">
                  <c:v>-28.967872133323038</c:v>
                </c:pt>
                <c:pt idx="560">
                  <c:v>-24.811793503093746</c:v>
                </c:pt>
                <c:pt idx="561">
                  <c:v>-20.502521926604754</c:v>
                </c:pt>
                <c:pt idx="562">
                  <c:v>-16.066174797308655</c:v>
                </c:pt>
                <c:pt idx="563">
                  <c:v>-11.529944798909957</c:v>
                </c:pt>
                <c:pt idx="564">
                  <c:v>-6.9218710307102782</c:v>
                </c:pt>
                <c:pt idx="565">
                  <c:v>-2.2706020547235957</c:v>
                </c:pt>
                <c:pt idx="566">
                  <c:v>2.3948468758736468</c:v>
                </c:pt>
                <c:pt idx="567">
                  <c:v>7.0453400899317664</c:v>
                </c:pt>
                <c:pt idx="568">
                  <c:v>11.651868921546106</c:v>
                </c:pt>
                <c:pt idx="569">
                  <c:v>16.185797920336196</c:v>
                </c:pt>
                <c:pt idx="570">
                  <c:v>20.619107497799519</c:v>
                </c:pt>
                <c:pt idx="571">
                  <c:v>24.92463069395037</c:v>
                </c:pt>
                <c:pt idx="572">
                  <c:v>29.076281806515528</c:v>
                </c:pt>
                <c:pt idx="573">
                  <c:v>33.049274705311049</c:v>
                </c:pt>
                <c:pt idx="574">
                  <c:v>36.820328756267912</c:v>
                </c:pt>
                <c:pt idx="575">
                  <c:v>40.367860401887867</c:v>
                </c:pt>
                <c:pt idx="576">
                  <c:v>43.67215858647824</c:v>
                </c:pt>
                <c:pt idx="577">
                  <c:v>46.715542373928983</c:v>
                </c:pt>
                <c:pt idx="578">
                  <c:v>49.482499281469728</c:v>
                </c:pt>
                <c:pt idx="579">
                  <c:v>51.959803043023072</c:v>
                </c:pt>
                <c:pt idx="580">
                  <c:v>54.13660971856158</c:v>
                </c:pt>
                <c:pt idx="581">
                  <c:v>56.004531279264285</c:v>
                </c:pt>
                <c:pt idx="582">
                  <c:v>57.55768602012671</c:v>
                </c:pt>
                <c:pt idx="583">
                  <c:v>58.792725379795677</c:v>
                </c:pt>
                <c:pt idx="584">
                  <c:v>59.708836979507041</c:v>
                </c:pt>
                <c:pt idx="585">
                  <c:v>60.307723926793358</c:v>
                </c:pt>
                <c:pt idx="586">
                  <c:v>60.593560662770876</c:v>
                </c:pt>
                <c:pt idx="587">
                  <c:v>60.572925861990456</c:v>
                </c:pt>
                <c:pt idx="588">
                  <c:v>60.254713118757685</c:v>
                </c:pt>
                <c:pt idx="589">
                  <c:v>59.650020371257185</c:v>
                </c:pt>
                <c:pt idx="590">
                  <c:v>58.772019222592562</c:v>
                </c:pt>
                <c:pt idx="591">
                  <c:v>57.635805513912686</c:v>
                </c:pt>
                <c:pt idx="592">
                  <c:v>56.258232687189967</c:v>
                </c:pt>
                <c:pt idx="593">
                  <c:v>54.657729642138591</c:v>
                </c:pt>
                <c:pt idx="594">
                  <c:v>52.854104941551398</c:v>
                </c:pt>
                <c:pt idx="595">
                  <c:v>50.868339350512429</c:v>
                </c:pt>
                <c:pt idx="596">
                  <c:v>48.72236880621027</c:v>
                </c:pt>
                <c:pt idx="597">
                  <c:v>46.438860005336416</c:v>
                </c:pt>
                <c:pt idx="598">
                  <c:v>44.040980864411829</c:v>
                </c:pt>
                <c:pt idx="599">
                  <c:v>41.552168154177799</c:v>
                </c:pt>
                <c:pt idx="600">
                  <c:v>38.995894631970145</c:v>
                </c:pt>
                <c:pt idx="601">
                  <c:v>36.395437995552356</c:v>
                </c:pt>
                <c:pt idx="602">
                  <c:v>33.773653958231357</c:v>
                </c:pt>
                <c:pt idx="603">
                  <c:v>31.152755698470692</c:v>
                </c:pt>
                <c:pt idx="604">
                  <c:v>28.554101868131994</c:v>
                </c:pt>
                <c:pt idx="605">
                  <c:v>25.997995252614491</c:v>
                </c:pt>
                <c:pt idx="606">
                  <c:v>23.503494064447803</c:v>
                </c:pt>
                <c:pt idx="607">
                  <c:v>21.088237720455837</c:v>
                </c:pt>
                <c:pt idx="608">
                  <c:v>18.768288802776674</c:v>
                </c:pt>
                <c:pt idx="609">
                  <c:v>16.557992737301305</c:v>
                </c:pt>
                <c:pt idx="610">
                  <c:v>14.469856541161388</c:v>
                </c:pt>
                <c:pt idx="611">
                  <c:v>12.514447795586445</c:v>
                </c:pt>
                <c:pt idx="612">
                  <c:v>10.700314793726367</c:v>
                </c:pt>
                <c:pt idx="613">
                  <c:v>9.0339285969706786</c:v>
                </c:pt>
                <c:pt idx="614">
                  <c:v>7.5196475100622884</c:v>
                </c:pt>
                <c:pt idx="615">
                  <c:v>6.1597042571437122</c:v>
                </c:pt>
                <c:pt idx="616">
                  <c:v>4.9542159100782683</c:v>
                </c:pt>
                <c:pt idx="617">
                  <c:v>3.9012163892703171</c:v>
                </c:pt>
                <c:pt idx="618">
                  <c:v>2.9967111280877887</c:v>
                </c:pt>
                <c:pt idx="619">
                  <c:v>2.2347532671660346</c:v>
                </c:pt>
                <c:pt idx="620">
                  <c:v>1.6075405265994576</c:v>
                </c:pt>
                <c:pt idx="621">
                  <c:v>1.1055316944925675</c:v>
                </c:pt>
                <c:pt idx="622">
                  <c:v>0.71758147164834973</c:v>
                </c:pt>
                <c:pt idx="623">
                  <c:v>0.43109222631076172</c:v>
                </c:pt>
                <c:pt idx="624">
                  <c:v>0.23218104171291998</c:v>
                </c:pt>
                <c:pt idx="625">
                  <c:v>0.10586028442809248</c:v>
                </c:pt>
                <c:pt idx="626">
                  <c:v>3.6229784728750936E-2</c:v>
                </c:pt>
                <c:pt idx="627">
                  <c:v>6.6786027010503624E-3</c:v>
                </c:pt>
                <c:pt idx="628">
                  <c:v>9.4256914590862273E-5</c:v>
                </c:pt>
                <c:pt idx="629">
                  <c:v>-9.2278301784420869E-4</c:v>
                </c:pt>
                <c:pt idx="630">
                  <c:v>-1.3841591882469917E-2</c:v>
                </c:pt>
                <c:pt idx="631">
                  <c:v>-5.5982554654962158E-2</c:v>
                </c:pt>
                <c:pt idx="632">
                  <c:v>-0.14430069236304632</c:v>
                </c:pt>
                <c:pt idx="633">
                  <c:v>-0.29517282197127415</c:v>
                </c:pt>
                <c:pt idx="634">
                  <c:v>-0.52419078547128173</c:v>
                </c:pt>
                <c:pt idx="635">
                  <c:v>-0.84596292198964207</c:v>
                </c:pt>
                <c:pt idx="636">
                  <c:v>-1.2739258733645329</c:v>
                </c:pt>
                <c:pt idx="637">
                  <c:v>-1.8201687091274188</c:v>
                </c:pt>
                <c:pt idx="638">
                  <c:v>-2.4952712322044235</c:v>
                </c:pt>
                <c:pt idx="639">
                  <c:v>-3.308158183173056</c:v>
                </c:pt>
                <c:pt idx="640">
                  <c:v>-4.2659709000109096</c:v>
                </c:pt>
                <c:pt idx="641">
                  <c:v>-5.3739578135670563</c:v>
                </c:pt>
                <c:pt idx="642">
                  <c:v>-6.6353849682453792</c:v>
                </c:pt>
                <c:pt idx="643">
                  <c:v>-8.0514675545273917</c:v>
                </c:pt>
                <c:pt idx="644">
                  <c:v>-9.6213232270026765</c:v>
                </c:pt>
                <c:pt idx="645">
                  <c:v>-11.341947760672635</c:v>
                </c:pt>
                <c:pt idx="646">
                  <c:v>-13.208213371643275</c:v>
                </c:pt>
                <c:pt idx="647">
                  <c:v>-15.212889798209414</c:v>
                </c:pt>
                <c:pt idx="648">
                  <c:v>-17.346688007068586</c:v>
                </c:pt>
                <c:pt idx="649">
                  <c:v>-19.598326159287133</c:v>
                </c:pt>
                <c:pt idx="650">
                  <c:v>-21.954617244013804</c:v>
                </c:pt>
                <c:pt idx="651">
                  <c:v>-24.400577567050753</c:v>
                </c:pt>
                <c:pt idx="652">
                  <c:v>-26.919555068460898</c:v>
                </c:pt>
                <c:pt idx="653">
                  <c:v>-29.493376240584482</c:v>
                </c:pt>
                <c:pt idx="654">
                  <c:v>-32.102510227156465</c:v>
                </c:pt>
                <c:pt idx="655">
                  <c:v>-34.72624850760117</c:v>
                </c:pt>
                <c:pt idx="656">
                  <c:v>-37.342898409809379</c:v>
                </c:pt>
                <c:pt idx="657">
                  <c:v>-39.929988551367963</c:v>
                </c:pt>
                <c:pt idx="658">
                  <c:v>-42.464484184800739</c:v>
                </c:pt>
                <c:pt idx="659">
                  <c:v>-44.92301031811386</c:v>
                </c:pt>
                <c:pt idx="660">
                  <c:v>-47.282080398876111</c:v>
                </c:pt>
                <c:pt idx="661">
                  <c:v>-49.518328289079037</c:v>
                </c:pt>
                <c:pt idx="662">
                  <c:v>-51.608741219694984</c:v>
                </c:pt>
                <c:pt idx="663">
                  <c:v>-53.530891398607054</c:v>
                </c:pt>
                <c:pt idx="664">
                  <c:v>-55.263163953586201</c:v>
                </c:pt>
                <c:pt idx="665">
                  <c:v>-56.784978923151399</c:v>
                </c:pt>
                <c:pt idx="666">
                  <c:v>-58.077005062204393</c:v>
                </c:pt>
                <c:pt idx="667">
                  <c:v>-59.121363305725659</c:v>
                </c:pt>
                <c:pt idx="668">
                  <c:v>-59.901817831810419</c:v>
                </c:pt>
                <c:pt idx="669">
                  <c:v>-60.403952783962303</c:v>
                </c:pt>
                <c:pt idx="670">
                  <c:v>-60.615332850651797</c:v>
                </c:pt>
                <c:pt idx="671">
                  <c:v>-60.525646056337905</c:v>
                </c:pt>
                <c:pt idx="672">
                  <c:v>-60.126827290888166</c:v>
                </c:pt>
                <c:pt idx="673">
                  <c:v>-59.413161291903329</c:v>
                </c:pt>
                <c:pt idx="674">
                  <c:v>-58.381363994997933</c:v>
                </c:pt>
                <c:pt idx="675">
                  <c:v>-57.030641378609474</c:v>
                </c:pt>
                <c:pt idx="676">
                  <c:v>-55.362725150314816</c:v>
                </c:pt>
                <c:pt idx="677">
                  <c:v>-53.381884848719679</c:v>
                </c:pt>
                <c:pt idx="678">
                  <c:v>-51.094916166506621</c:v>
                </c:pt>
                <c:pt idx="679">
                  <c:v>-48.511105533875408</c:v>
                </c:pt>
                <c:pt idx="680">
                  <c:v>-45.642171235048252</c:v>
                </c:pt>
                <c:pt idx="681">
                  <c:v>-42.502181561449746</c:v>
                </c:pt>
                <c:pt idx="682">
                  <c:v>-39.107450731268244</c:v>
                </c:pt>
                <c:pt idx="683">
                  <c:v>-35.476413524136589</c:v>
                </c:pt>
                <c:pt idx="684">
                  <c:v>-31.629479789467176</c:v>
                </c:pt>
                <c:pt idx="685">
                  <c:v>-27.588870185402968</c:v>
                </c:pt>
                <c:pt idx="686">
                  <c:v>-23.378434690480688</c:v>
                </c:pt>
                <c:pt idx="687">
                  <c:v>-19.02345560006918</c:v>
                </c:pt>
                <c:pt idx="688">
                  <c:v>-14.550436872745991</c:v>
                </c:pt>
                <c:pt idx="689">
                  <c:v>-9.9868818265299559</c:v>
                </c:pt>
                <c:pt idx="690">
                  <c:v>-5.3610612998850655</c:v>
                </c:pt>
                <c:pt idx="691">
                  <c:v>-0.70177448655780816</c:v>
                </c:pt>
                <c:pt idx="692">
                  <c:v>3.96189527432717</c:v>
                </c:pt>
                <c:pt idx="693">
                  <c:v>8.6008274216907488</c:v>
                </c:pt>
                <c:pt idx="694">
                  <c:v>13.186111451408367</c:v>
                </c:pt>
                <c:pt idx="695">
                  <c:v>17.68929218915963</c:v>
                </c:pt>
                <c:pt idx="696">
                  <c:v>22.082610715498575</c:v>
                </c:pt>
                <c:pt idx="697">
                  <c:v>26.339238644340075</c:v>
                </c:pt>
                <c:pt idx="698">
                  <c:v>30.433503521711522</c:v>
                </c:pt>
                <c:pt idx="699">
                  <c:v>34.341103199296953</c:v>
                </c:pt>
                <c:pt idx="700">
                  <c:v>38.03930714613341</c:v>
                </c:pt>
                <c:pt idx="701">
                  <c:v>41.50714279077549</c:v>
                </c:pt>
                <c:pt idx="702">
                  <c:v>44.72556513396875</c:v>
                </c:pt>
                <c:pt idx="703">
                  <c:v>47.67760803694123</c:v>
                </c:pt>
                <c:pt idx="704">
                  <c:v>50.348515771184402</c:v>
                </c:pt>
                <c:pt idx="705">
                  <c:v>52.725853610218969</c:v>
                </c:pt>
                <c:pt idx="706">
                  <c:v>54.799596450441136</c:v>
                </c:pt>
                <c:pt idx="707">
                  <c:v>56.562194664620058</c:v>
                </c:pt>
                <c:pt idx="708">
                  <c:v>58.00861661582087</c:v>
                </c:pt>
                <c:pt idx="709">
                  <c:v>59.136367489254994</c:v>
                </c:pt>
                <c:pt idx="710">
                  <c:v>59.945484332484099</c:v>
                </c:pt>
                <c:pt idx="711">
                  <c:v>60.438507428236605</c:v>
                </c:pt>
                <c:pt idx="712">
                  <c:v>60.620428356499282</c:v>
                </c:pt>
                <c:pt idx="713">
                  <c:v>60.498615331205144</c:v>
                </c:pt>
                <c:pt idx="714">
                  <c:v>60.082716619490292</c:v>
                </c:pt>
                <c:pt idx="715">
                  <c:v>59.384543065909597</c:v>
                </c:pt>
                <c:pt idx="716">
                  <c:v>58.417930948063656</c:v>
                </c:pt>
                <c:pt idx="717">
                  <c:v>57.198586581763848</c:v>
                </c:pt>
                <c:pt idx="718">
                  <c:v>55.743914271248627</c:v>
                </c:pt>
                <c:pt idx="719">
                  <c:v>54.072829361302574</c:v>
                </c:pt>
                <c:pt idx="720">
                  <c:v>52.205558291814341</c:v>
                </c:pt>
                <c:pt idx="721">
                  <c:v>50.163427679934237</c:v>
                </c:pt>
                <c:pt idx="722">
                  <c:v>47.96864455930185</c:v>
                </c:pt>
                <c:pt idx="723">
                  <c:v>45.644069988794733</c:v>
                </c:pt>
                <c:pt idx="724">
                  <c:v>43.212988304092605</c:v>
                </c:pt>
                <c:pt idx="725">
                  <c:v>40.698874323434481</c:v>
                </c:pt>
                <c:pt idx="726">
                  <c:v>38.125160833935226</c:v>
                </c:pt>
                <c:pt idx="727">
                  <c:v>35.515008676567092</c:v>
                </c:pt>
                <c:pt idx="728">
                  <c:v>32.891081716493574</c:v>
                </c:pt>
                <c:pt idx="729">
                  <c:v>30.275328931223392</c:v>
                </c:pt>
                <c:pt idx="730">
                  <c:v>27.688775772544176</c:v>
                </c:pt>
                <c:pt idx="731">
                  <c:v>25.151326860208087</c:v>
                </c:pt>
                <c:pt idx="732">
                  <c:v>22.681581946870196</c:v>
                </c:pt>
                <c:pt idx="733">
                  <c:v>20.296666955985913</c:v>
                </c:pt>
                <c:pt idx="734">
                  <c:v>18.012081738690465</c:v>
                </c:pt>
                <c:pt idx="735">
                  <c:v>15.841566023651058</c:v>
                </c:pt>
                <c:pt idx="736">
                  <c:v>13.79698484723448</c:v>
                </c:pt>
                <c:pt idx="737">
                  <c:v>11.888234551969589</c:v>
                </c:pt>
                <c:pt idx="738">
                  <c:v>10.123170231171425</c:v>
                </c:pt>
                <c:pt idx="739">
                  <c:v>8.5075552788740083</c:v>
                </c:pt>
                <c:pt idx="740">
                  <c:v>7.0450334790832905</c:v>
                </c:pt>
                <c:pt idx="741">
                  <c:v>5.7371238390486212</c:v>
                </c:pt>
                <c:pt idx="742">
                  <c:v>4.5832381400928917</c:v>
                </c:pt>
                <c:pt idx="743">
                  <c:v>3.5807209488362233</c:v>
                </c:pt>
                <c:pt idx="744">
                  <c:v>2.7249116037150038</c:v>
                </c:pt>
                <c:pt idx="745">
                  <c:v>2.0092274688331955</c:v>
                </c:pt>
                <c:pt idx="746">
                  <c:v>1.4252675316029908</c:v>
                </c:pt>
                <c:pt idx="747">
                  <c:v>0.96293521451543995</c:v>
                </c:pt>
                <c:pt idx="748">
                  <c:v>0.61057907678943302</c:v>
                </c:pt>
                <c:pt idx="749">
                  <c:v>0.35514990052384476</c:v>
                </c:pt>
                <c:pt idx="750">
                  <c:v>0.18237249014976697</c:v>
                </c:pt>
                <c:pt idx="751">
                  <c:v>7.6930365101113729E-2</c:v>
                </c:pt>
                <c:pt idx="752">
                  <c:v>2.2661395187954625E-2</c:v>
                </c:pt>
                <c:pt idx="753">
                  <c:v>2.7623174758644176E-3</c:v>
                </c:pt>
                <c:pt idx="754">
                  <c:v>-1.6347291777185635E-8</c:v>
                </c:pt>
                <c:pt idx="755">
                  <c:v>-3.0728811950520019E-3</c:v>
                </c:pt>
                <c:pt idx="756">
                  <c:v>-2.3899673091351659E-2</c:v>
                </c:pt>
                <c:pt idx="757">
                  <c:v>-7.9701944376125766E-2</c:v>
                </c:pt>
                <c:pt idx="758">
                  <c:v>-0.18726376660732491</c:v>
                </c:pt>
                <c:pt idx="759">
                  <c:v>-0.3627206846237403</c:v>
                </c:pt>
                <c:pt idx="760">
                  <c:v>-0.62135547881017672</c:v>
                </c:pt>
                <c:pt idx="761">
                  <c:v>-0.97740288375999818</c:v>
                </c:pt>
                <c:pt idx="762">
                  <c:v>-1.4438653209514882</c:v>
                </c:pt>
                <c:pt idx="763">
                  <c:v>-2.0323415916513383</c:v>
                </c:pt>
                <c:pt idx="764">
                  <c:v>-2.7528703451447392</c:v>
                </c:pt>
                <c:pt idx="765">
                  <c:v>-3.6137899878861219</c:v>
                </c:pt>
                <c:pt idx="766">
                  <c:v>-4.6216165327612586</c:v>
                </c:pt>
                <c:pt idx="767">
                  <c:v>-5.7809407060197167</c:v>
                </c:pt>
                <c:pt idx="768">
                  <c:v>-7.0943454344017418</c:v>
                </c:pt>
                <c:pt idx="769">
                  <c:v>-8.5623446284888693</c:v>
                </c:pt>
                <c:pt idx="770">
                  <c:v>-10.183343962439409</c:v>
                </c:pt>
                <c:pt idx="771">
                  <c:v>-11.953624127182863</c:v>
                </c:pt>
                <c:pt idx="772">
                  <c:v>-13.86734680607276</c:v>
                </c:pt>
                <c:pt idx="773">
                  <c:v>-15.916583391244242</c:v>
                </c:pt>
                <c:pt idx="774">
                  <c:v>-18.09136622778087</c:v>
                </c:pt>
                <c:pt idx="775">
                  <c:v>-20.379761943599661</c:v>
                </c:pt>
                <c:pt idx="776">
                  <c:v>-22.767966198016079</c:v>
                </c:pt>
                <c:pt idx="777">
                  <c:v>-25.240418963488732</c:v>
                </c:pt>
                <c:pt idx="778">
                  <c:v>-27.779939245293736</c:v>
                </c:pt>
                <c:pt idx="779">
                  <c:v>-30.367877944924697</c:v>
                </c:pt>
                <c:pt idx="780">
                  <c:v>-32.984287386849537</c:v>
                </c:pt>
                <c:pt idx="781">
                  <c:v>-35.60810585678766</c:v>
                </c:pt>
                <c:pt idx="782">
                  <c:v>-38.217355344583247</c:v>
                </c:pt>
                <c:pt idx="783">
                  <c:v>-40.789350547631855</c:v>
                </c:pt>
                <c:pt idx="784">
                  <c:v>-43.300917073051252</c:v>
                </c:pt>
                <c:pt idx="785">
                  <c:v>-45.72861667953547</c:v>
                </c:pt>
                <c:pt idx="786">
                  <c:v>-48.048977324123015</c:v>
                </c:pt>
                <c:pt idx="787">
                  <c:v>-50.238725725679522</c:v>
                </c:pt>
                <c:pt idx="788">
                  <c:v>-52.275020126293434</c:v>
                </c:pt>
                <c:pt idx="789">
                  <c:v>-54.135680924358937</c:v>
                </c:pt>
                <c:pt idx="790">
                  <c:v>-55.799416868921568</c:v>
                </c:pt>
                <c:pt idx="791">
                  <c:v>-57.246044543770971</c:v>
                </c:pt>
                <c:pt idx="792">
                  <c:v>-58.456698931402855</c:v>
                </c:pt>
                <c:pt idx="793">
                  <c:v>-59.414032930719983</c:v>
                </c:pt>
                <c:pt idx="794">
                  <c:v>-60.102403807403931</c:v>
                </c:pt>
                <c:pt idx="795">
                  <c:v>-60.508044681205121</c:v>
                </c:pt>
                <c:pt idx="796">
                  <c:v>-60.619219298736155</c:v>
                </c:pt>
                <c:pt idx="797">
                  <c:v>-60.426358502294747</c:v>
                </c:pt>
                <c:pt idx="798">
                  <c:v>-59.922176983163361</c:v>
                </c:pt>
                <c:pt idx="799">
                  <c:v>-59.101769099983471</c:v>
                </c:pt>
                <c:pt idx="800">
                  <c:v>-57.962682747264779</c:v>
                </c:pt>
                <c:pt idx="801">
                  <c:v>-56.504970473841311</c:v>
                </c:pt>
                <c:pt idx="802">
                  <c:v>-54.731217273985351</c:v>
                </c:pt>
                <c:pt idx="803">
                  <c:v>-52.646544702721201</c:v>
                </c:pt>
                <c:pt idx="804">
                  <c:v>-50.258591199380071</c:v>
                </c:pt>
                <c:pt idx="805">
                  <c:v>-47.577468737269079</c:v>
                </c:pt>
                <c:pt idx="806">
                  <c:v>-44.615696150188327</c:v>
                </c:pt>
                <c:pt idx="807">
                  <c:v>-41.388109716090696</c:v>
                </c:pt>
                <c:pt idx="808">
                  <c:v>-37.911751802145858</c:v>
                </c:pt>
                <c:pt idx="809">
                  <c:v>-34.205738591646551</c:v>
                </c:pt>
                <c:pt idx="810">
                  <c:v>-30.291108119381523</c:v>
                </c:pt>
                <c:pt idx="811">
                  <c:v>-26.190650036275393</c:v>
                </c:pt>
                <c:pt idx="812">
                  <c:v>-21.928718704337406</c:v>
                </c:pt>
                <c:pt idx="813">
                  <c:v>-17.531031387422036</c:v>
                </c:pt>
                <c:pt idx="814">
                  <c:v>-13.024453450407995</c:v>
                </c:pt>
                <c:pt idx="815">
                  <c:v>-8.4367726076458087</c:v>
                </c:pt>
                <c:pt idx="816">
                  <c:v>-3.7964643696256886</c:v>
                </c:pt>
                <c:pt idx="817">
                  <c:v>0.86754907625116018</c:v>
                </c:pt>
                <c:pt idx="818">
                  <c:v>5.5261442500937914</c:v>
                </c:pt>
                <c:pt idx="819">
                  <c:v>10.150243686310024</c:v>
                </c:pt>
                <c:pt idx="820">
                  <c:v>14.711062800932648</c:v>
                </c:pt>
                <c:pt idx="821">
                  <c:v>19.18035396201654</c:v>
                </c:pt>
                <c:pt idx="822">
                  <c:v>23.530645433249056</c:v>
                </c:pt>
                <c:pt idx="823">
                  <c:v>27.735472911546054</c:v>
                </c:pt>
                <c:pt idx="824">
                  <c:v>31.769601452550521</c:v>
                </c:pt>
                <c:pt idx="825">
                  <c:v>35.609235672836377</c:v>
                </c:pt>
                <c:pt idx="826">
                  <c:v>39.232216233373222</c:v>
                </c:pt>
                <c:pt idx="827">
                  <c:v>42.618200744217518</c:v>
                </c:pt>
                <c:pt idx="828">
                  <c:v>45.748827384119096</c:v>
                </c:pt>
                <c:pt idx="829">
                  <c:v>48.607859699284816</c:v>
                </c:pt>
                <c:pt idx="830">
                  <c:v>51.181311231160848</c:v>
                </c:pt>
                <c:pt idx="831">
                  <c:v>53.457548821976815</c:v>
                </c:pt>
                <c:pt idx="832">
                  <c:v>55.427373656949534</c:v>
                </c:pt>
                <c:pt idx="833">
                  <c:v>57.084079321355198</c:v>
                </c:pt>
                <c:pt idx="834">
                  <c:v>58.423486377005688</c:v>
                </c:pt>
                <c:pt idx="835">
                  <c:v>59.443953193716041</c:v>
                </c:pt>
                <c:pt idx="836">
                  <c:v>60.146363004838435</c:v>
                </c:pt>
                <c:pt idx="837">
                  <c:v>60.534087389555651</c:v>
                </c:pt>
                <c:pt idx="838">
                  <c:v>60.612926616022705</c:v>
                </c:pt>
                <c:pt idx="839">
                  <c:v>60.391027506337906</c:v>
                </c:pt>
                <c:pt idx="840">
                  <c:v>59.878779704448547</c:v>
                </c:pt>
                <c:pt idx="841">
                  <c:v>59.088691439265432</c:v>
                </c:pt>
                <c:pt idx="842">
                  <c:v>58.035246075377913</c:v>
                </c:pt>
                <c:pt idx="843">
                  <c:v>56.734740930833766</c:v>
                </c:pt>
                <c:pt idx="844">
                  <c:v>55.20511001363024</c:v>
                </c:pt>
                <c:pt idx="845">
                  <c:v>53.465732484130541</c:v>
                </c:pt>
                <c:pt idx="846">
                  <c:v>51.537228788047443</c:v>
                </c:pt>
                <c:pt idx="847">
                  <c:v>49.441246522554039</c:v>
                </c:pt>
                <c:pt idx="848">
                  <c:v>47.200238195321269</c:v>
                </c:pt>
                <c:pt idx="849">
                  <c:v>44.837233111906073</c:v>
                </c:pt>
                <c:pt idx="850">
                  <c:v>42.375605680148169</c:v>
                </c:pt>
                <c:pt idx="851">
                  <c:v>39.838842450583229</c:v>
                </c:pt>
                <c:pt idx="852">
                  <c:v>37.250310219059848</c:v>
                </c:pt>
                <c:pt idx="853">
                  <c:v>34.633027501667584</c:v>
                </c:pt>
                <c:pt idx="854">
                  <c:v>32.009441652956752</c:v>
                </c:pt>
                <c:pt idx="855">
                  <c:v>29.401213836637574</c:v>
                </c:pt>
                <c:pt idx="856">
                  <c:v>26.829013974116343</c:v>
                </c:pt>
                <c:pt idx="857">
                  <c:v>24.312327691239052</c:v>
                </c:pt>
                <c:pt idx="858">
                  <c:v>21.869277158485673</c:v>
                </c:pt>
                <c:pt idx="859">
                  <c:v>19.516457575890467</c:v>
                </c:pt>
                <c:pt idx="860">
                  <c:v>17.2687908926037</c:v>
                </c:pt>
              </c:numCache>
            </c:numRef>
          </c:xVal>
          <c:yVal>
            <c:numRef>
              <c:f>CALCULATIONS!$E$21:$E$881</c:f>
              <c:numCache>
                <c:formatCode>General</c:formatCode>
                <c:ptCount val="861"/>
                <c:pt idx="0">
                  <c:v>70</c:v>
                </c:pt>
                <c:pt idx="1">
                  <c:v>69.825109341585687</c:v>
                </c:pt>
                <c:pt idx="2">
                  <c:v>69.301747862603506</c:v>
                </c:pt>
                <c:pt idx="3">
                  <c:v>68.433835049946111</c:v>
                </c:pt>
                <c:pt idx="4">
                  <c:v>67.227863492658599</c:v>
                </c:pt>
                <c:pt idx="5">
                  <c:v>65.692839457272115</c:v>
                </c:pt>
                <c:pt idx="6">
                  <c:v>63.840200507087438</c:v>
                </c:pt>
                <c:pt idx="7">
                  <c:v>61.683710969515737</c:v>
                </c:pt>
                <c:pt idx="8">
                  <c:v>59.239336271568497</c:v>
                </c:pt>
                <c:pt idx="9">
                  <c:v>56.525097369440424</c:v>
                </c:pt>
                <c:pt idx="10">
                  <c:v>53.560906691807318</c:v>
                </c:pt>
                <c:pt idx="11">
                  <c:v>50.368387196040402</c:v>
                </c:pt>
                <c:pt idx="12">
                  <c:v>46.970676300240704</c:v>
                </c:pt>
                <c:pt idx="13">
                  <c:v>43.392216600196321</c:v>
                </c:pt>
                <c:pt idx="14">
                  <c:v>39.658535407615084</c:v>
                </c:pt>
                <c:pt idx="15">
                  <c:v>35.796015253024713</c:v>
                </c:pt>
                <c:pt idx="16">
                  <c:v>31.83165758250431</c:v>
                </c:pt>
                <c:pt idx="17">
                  <c:v>27.79284194107025</c:v>
                </c:pt>
                <c:pt idx="18">
                  <c:v>23.707082976458967</c:v>
                </c:pt>
                <c:pt idx="19">
                  <c:v>19.601787614832801</c:v>
                </c:pt>
                <c:pt idx="20">
                  <c:v>15.504014754413181</c:v>
                </c:pt>
                <c:pt idx="21">
                  <c:v>11.440239794283896</c:v>
                </c:pt>
                <c:pt idx="22">
                  <c:v>7.4361262639021835</c:v>
                </c:pt>
                <c:pt idx="23">
                  <c:v>3.5163067447314127</c:v>
                </c:pt>
                <c:pt idx="24">
                  <c:v>-0.2958248203843219</c:v>
                </c:pt>
                <c:pt idx="25">
                  <c:v>-3.9783074509825997</c:v>
                </c:pt>
                <c:pt idx="26">
                  <c:v>-7.5107922427947109</c:v>
                </c:pt>
                <c:pt idx="27">
                  <c:v>-10.874704582722842</c:v>
                </c:pt>
                <c:pt idx="28">
                  <c:v>-14.053387946924135</c:v>
                </c:pt>
                <c:pt idx="29">
                  <c:v>-17.032227949680028</c:v>
                </c:pt>
                <c:pt idx="30">
                  <c:v>-19.798755509517619</c:v>
                </c:pt>
                <c:pt idx="31">
                  <c:v>-22.342728208898894</c:v>
                </c:pt>
                <c:pt idx="32">
                  <c:v>-24.656189142604404</c:v>
                </c:pt>
                <c:pt idx="33">
                  <c:v>-26.733502775521121</c:v>
                </c:pt>
                <c:pt idx="34">
                  <c:v>-28.57136756064526</c:v>
                </c:pt>
                <c:pt idx="35">
                  <c:v>-30.168805300428232</c:v>
                </c:pt>
                <c:pt idx="36">
                  <c:v>-31.527127466807507</c:v>
                </c:pt>
                <c:pt idx="37">
                  <c:v>-32.649878925053471</c:v>
                </c:pt>
                <c:pt idx="38">
                  <c:v>-33.542759731633225</c:v>
                </c:pt>
                <c:pt idx="39">
                  <c:v>-34.213525894396668</c:v>
                </c:pt>
                <c:pt idx="40">
                  <c:v>-34.67187019235093</c:v>
                </c:pt>
                <c:pt idx="41">
                  <c:v>-34.929284350022883</c:v>
                </c:pt>
                <c:pt idx="42">
                  <c:v>-34.998904045943007</c:v>
                </c:pt>
                <c:pt idx="43">
                  <c:v>-34.895338404278732</c:v>
                </c:pt>
                <c:pt idx="44">
                  <c:v>-34.634485771412585</c:v>
                </c:pt>
                <c:pt idx="45">
                  <c:v>-34.233337713779335</c:v>
                </c:pt>
                <c:pt idx="46">
                  <c:v>-33.709773288209725</c:v>
                </c:pt>
                <c:pt idx="47">
                  <c:v>-33.082345730233271</c:v>
                </c:pt>
                <c:pt idx="48">
                  <c:v>-32.370063778337688</c:v>
                </c:pt>
                <c:pt idx="49">
                  <c:v>-31.59216990234756</c:v>
                </c:pt>
                <c:pt idx="50">
                  <c:v>-30.767917731381615</c:v>
                </c:pt>
                <c:pt idx="51">
                  <c:v>-29.916350981007465</c:v>
                </c:pt>
                <c:pt idx="52">
                  <c:v>-29.056086160208714</c:v>
                </c:pt>
                <c:pt idx="53">
                  <c:v>-28.205101296806227</c:v>
                </c:pt>
                <c:pt idx="54">
                  <c:v>-27.380532855468033</c:v>
                </c:pt>
                <c:pt idx="55">
                  <c:v>-26.598482936052211</c:v>
                </c:pt>
                <c:pt idx="56">
                  <c:v>-25.87383873263153</c:v>
                </c:pt>
                <c:pt idx="57">
                  <c:v>-25.220106106230475</c:v>
                </c:pt>
                <c:pt idx="58">
                  <c:v>-24.649258978350094</c:v>
                </c:pt>
                <c:pt idx="59">
                  <c:v>-24.171606089233673</c:v>
                </c:pt>
                <c:pt idx="60">
                  <c:v>-23.795676486178902</c:v>
                </c:pt>
                <c:pt idx="61">
                  <c:v>-23.528124914829213</c:v>
                </c:pt>
                <c:pt idx="62">
                  <c:v>-23.373658082211293</c:v>
                </c:pt>
                <c:pt idx="63">
                  <c:v>-23.334982546382935</c:v>
                </c:pt>
                <c:pt idx="64">
                  <c:v>-23.412774766063993</c:v>
                </c:pt>
                <c:pt idx="65">
                  <c:v>-23.605673616771618</c:v>
                </c:pt>
                <c:pt idx="66">
                  <c:v>-23.910295450048022</c:v>
                </c:pt>
                <c:pt idx="67">
                  <c:v>-24.321271541666153</c:v>
                </c:pt>
                <c:pt idx="68">
                  <c:v>-24.831307545545616</c:v>
                </c:pt>
                <c:pt idx="69">
                  <c:v>-25.431264344809247</c:v>
                </c:pt>
                <c:pt idx="70">
                  <c:v>-26.110259472226744</c:v>
                </c:pt>
                <c:pt idx="71">
                  <c:v>-26.855788061427422</c:v>
                </c:pt>
                <c:pt idx="72">
                  <c:v>-27.653862089840956</c:v>
                </c:pt>
                <c:pt idx="73">
                  <c:v>-28.489166486358013</c:v>
                </c:pt>
                <c:pt idx="74">
                  <c:v>-29.3452305030833</c:v>
                </c:pt>
                <c:pt idx="75">
                  <c:v>-30.20461259302893</c:v>
                </c:pt>
                <c:pt idx="76">
                  <c:v>-31.049096895753529</c:v>
                </c:pt>
                <c:pt idx="77">
                  <c:v>-31.859899312200231</c:v>
                </c:pt>
                <c:pt idx="78">
                  <c:v>-32.617881049544742</c:v>
                </c:pt>
                <c:pt idx="79">
                  <c:v>-33.303767437746245</c:v>
                </c:pt>
                <c:pt idx="80">
                  <c:v>-33.898369762502902</c:v>
                </c:pt>
                <c:pt idx="81">
                  <c:v>-34.382807825028621</c:v>
                </c:pt>
                <c:pt idx="82">
                  <c:v>-34.738730927842056</c:v>
                </c:pt>
                <c:pt idx="83">
                  <c:v>-34.948534997715029</c:v>
                </c:pt>
                <c:pt idx="84">
                  <c:v>-34.995573591955299</c:v>
                </c:pt>
                <c:pt idx="85">
                  <c:v>-34.864360591956199</c:v>
                </c:pt>
                <c:pt idx="86">
                  <c:v>-34.54076246786579</c:v>
                </c:pt>
                <c:pt idx="87">
                  <c:v>-34.012178099518749</c:v>
                </c:pt>
                <c:pt idx="88">
                  <c:v>-33.267704260431493</c:v>
                </c:pt>
                <c:pt idx="89">
                  <c:v>-32.298285012475112</c:v>
                </c:pt>
                <c:pt idx="90">
                  <c:v>-31.09684341741211</c:v>
                </c:pt>
                <c:pt idx="91">
                  <c:v>-29.658394146231231</c:v>
                </c:pt>
                <c:pt idx="92">
                  <c:v>-27.98013575639958</c:v>
                </c:pt>
                <c:pt idx="93">
                  <c:v>-26.061521608886913</c:v>
                </c:pt>
                <c:pt idx="94">
                  <c:v>-23.90430860908959</c:v>
                </c:pt>
                <c:pt idx="95">
                  <c:v>-21.512583176476411</c:v>
                </c:pt>
                <c:pt idx="96">
                  <c:v>-18.892764074688603</c:v>
                </c:pt>
                <c:pt idx="97">
                  <c:v>-16.053581964688021</c:v>
                </c:pt>
                <c:pt idx="98">
                  <c:v>-13.006035776057205</c:v>
                </c:pt>
                <c:pt idx="99">
                  <c:v>-9.7633262233838547</c:v>
                </c:pt>
                <c:pt idx="100">
                  <c:v>-6.3407670234997475</c:v>
                </c:pt>
                <c:pt idx="101">
                  <c:v>-2.7556745928988544</c:v>
                </c:pt>
                <c:pt idx="102">
                  <c:v>0.97276277930467714</c:v>
                </c:pt>
                <c:pt idx="103">
                  <c:v>4.8236350811570841</c:v>
                </c:pt>
                <c:pt idx="104">
                  <c:v>8.7744786540492115</c:v>
                </c:pt>
                <c:pt idx="105">
                  <c:v>12.801460618046359</c:v>
                </c:pt>
                <c:pt idx="106">
                  <c:v>16.879577903685103</c:v>
                </c:pt>
                <c:pt idx="107">
                  <c:v>20.982868999303847</c:v>
                </c:pt>
                <c:pt idx="108">
                  <c:v>25.084636393365425</c:v>
                </c:pt>
                <c:pt idx="109">
                  <c:v>29.157677581573182</c:v>
                </c:pt>
                <c:pt idx="110">
                  <c:v>33.174522419980271</c:v>
                </c:pt>
                <c:pt idx="111">
                  <c:v>37.107674538632395</c:v>
                </c:pt>
                <c:pt idx="112">
                  <c:v>40.929854486249489</c:v>
                </c:pt>
                <c:pt idx="113">
                  <c:v>44.614242255484001</c:v>
                </c:pt>
                <c:pt idx="114">
                  <c:v>48.134716840611816</c:v>
                </c:pt>
                <c:pt idx="115">
                  <c:v>51.466090505107999</c:v>
                </c:pt>
                <c:pt idx="116">
                  <c:v>54.584335485181199</c:v>
                </c:pt>
                <c:pt idx="117">
                  <c:v>57.466800926516626</c:v>
                </c:pt>
                <c:pt idx="118">
                  <c:v>60.092417944508085</c:v>
                </c:pt>
                <c:pt idx="119">
                  <c:v>62.441890812221729</c:v>
                </c:pt>
                <c:pt idx="120">
                  <c:v>64.497872414108727</c:v>
                </c:pt>
                <c:pt idx="121">
                  <c:v>66.245122255739545</c:v>
                </c:pt>
                <c:pt idx="122">
                  <c:v>67.670645489062252</c:v>
                </c:pt>
                <c:pt idx="123">
                  <c:v>68.763811597216176</c:v>
                </c:pt>
                <c:pt idx="124">
                  <c:v>69.516451580923686</c:v>
                </c:pt>
                <c:pt idx="125">
                  <c:v>69.922932697976876</c:v>
                </c:pt>
                <c:pt idx="126">
                  <c:v>69.980210026249466</c:v>
                </c:pt>
                <c:pt idx="127">
                  <c:v>69.687854346824452</c:v>
                </c:pt>
                <c:pt idx="128">
                  <c:v>69.048056074989063</c:v>
                </c:pt>
                <c:pt idx="129">
                  <c:v>68.06560520071389</c:v>
                </c:pt>
                <c:pt idx="130">
                  <c:v>66.747847434478871</c:v>
                </c:pt>
                <c:pt idx="131">
                  <c:v>65.104616986610495</c:v>
                </c:pt>
                <c:pt idx="132">
                  <c:v>63.148146636341671</c:v>
                </c:pt>
                <c:pt idx="133">
                  <c:v>60.892955968335968</c:v>
                </c:pt>
                <c:pt idx="134">
                  <c:v>58.355718867228916</c:v>
                </c:pt>
                <c:pt idx="135">
                  <c:v>55.555111562720739</c:v>
                </c:pt>
                <c:pt idx="136">
                  <c:v>52.511642706898321</c:v>
                </c:pt>
                <c:pt idx="137">
                  <c:v>49.247467139895946</c:v>
                </c:pt>
                <c:pt idx="138">
                  <c:v>45.786185157994097</c:v>
                </c:pt>
                <c:pt idx="139">
                  <c:v>42.152629238233054</c:v>
                </c:pt>
                <c:pt idx="140">
                  <c:v>38.372640294203258</c:v>
                </c:pt>
                <c:pt idx="141">
                  <c:v>34.472835637669256</c:v>
                </c:pt>
                <c:pt idx="142">
                  <c:v>30.480370899101967</c:v>
                </c:pt>
                <c:pt idx="143">
                  <c:v>26.422698216266568</c:v>
                </c:pt>
                <c:pt idx="144">
                  <c:v>22.327323033183806</c:v>
                </c:pt>
                <c:pt idx="145">
                  <c:v>18.221561861735537</c:v>
                </c:pt>
                <c:pt idx="146">
                  <c:v>14.132303344831614</c:v>
                </c:pt>
                <c:pt idx="147">
                  <c:v>10.085774923530591</c:v>
                </c:pt>
                <c:pt idx="148">
                  <c:v>6.1073173511943093</c:v>
                </c:pt>
                <c:pt idx="149">
                  <c:v>2.2211692162505585</c:v>
                </c:pt>
                <c:pt idx="150">
                  <c:v>-1.5497364677383523</c:v>
                </c:pt>
                <c:pt idx="151">
                  <c:v>-5.1839616692097028</c:v>
                </c:pt>
                <c:pt idx="152">
                  <c:v>-8.661736949753692</c:v>
                </c:pt>
                <c:pt idx="153">
                  <c:v>-11.965117646076447</c:v>
                </c:pt>
                <c:pt idx="154">
                  <c:v>-15.078121165600859</c:v>
                </c:pt>
                <c:pt idx="155">
                  <c:v>-17.986844128875791</c:v>
                </c:pt>
                <c:pt idx="156">
                  <c:v>-20.679558294699017</c:v>
                </c:pt>
                <c:pt idx="157">
                  <c:v>-23.146784416961165</c:v>
                </c:pt>
                <c:pt idx="158">
                  <c:v>-25.381343403555348</c:v>
                </c:pt>
                <c:pt idx="159">
                  <c:v>-27.37838437505243</c:v>
                </c:pt>
                <c:pt idx="160">
                  <c:v>-29.135389451947781</c:v>
                </c:pt>
                <c:pt idx="161">
                  <c:v>-30.652155331827366</c:v>
                </c:pt>
                <c:pt idx="162">
                  <c:v>-31.930751949455892</c:v>
                </c:pt>
                <c:pt idx="163">
                  <c:v>-32.975458741248481</c:v>
                </c:pt>
                <c:pt idx="164">
                  <c:v>-33.792679258560717</c:v>
                </c:pt>
                <c:pt idx="165">
                  <c:v>-34.390835089500399</c:v>
                </c:pt>
                <c:pt idx="166">
                  <c:v>-34.780240254378008</c:v>
                </c:pt>
                <c:pt idx="167">
                  <c:v>-34.972957433419957</c:v>
                </c:pt>
                <c:pt idx="168">
                  <c:v>-34.982637565043774</c:v>
                </c:pt>
                <c:pt idx="169">
                  <c:v>-34.824344517044011</c:v>
                </c:pt>
                <c:pt idx="170">
                  <c:v>-34.514366679828974</c:v>
                </c:pt>
                <c:pt idx="171">
                  <c:v>-34.070017458920731</c:v>
                </c:pt>
                <c:pt idx="172">
                  <c:v>-33.509426752010093</c:v>
                </c:pt>
                <c:pt idx="173">
                  <c:v>-32.851325582873812</c:v>
                </c:pt>
                <c:pt idx="174">
                  <c:v>-32.114826129547431</c:v>
                </c:pt>
                <c:pt idx="175">
                  <c:v>-31.319199426667456</c:v>
                </c:pt>
                <c:pt idx="176">
                  <c:v>-30.483653041428177</c:v>
                </c:pt>
                <c:pt idx="177">
                  <c:v>-29.627111018961919</c:v>
                </c:pt>
                <c:pt idx="178">
                  <c:v>-28.767998366188756</c:v>
                </c:pt>
                <c:pt idx="179">
                  <c:v>-27.924032293570818</c:v>
                </c:pt>
                <c:pt idx="180">
                  <c:v>-27.112022362256273</c:v>
                </c:pt>
                <c:pt idx="181">
                  <c:v>-26.347681590535803</c:v>
                </c:pt>
                <c:pt idx="182">
                  <c:v>-25.645450459306918</c:v>
                </c:pt>
                <c:pt idx="183">
                  <c:v>-25.018335622503947</c:v>
                </c:pt>
                <c:pt idx="184">
                  <c:v>-24.477764976549629</c:v>
                </c:pt>
                <c:pt idx="185">
                  <c:v>-24.033460574349071</c:v>
                </c:pt>
                <c:pt idx="186">
                  <c:v>-23.693330685876955</c:v>
                </c:pt>
                <c:pt idx="187">
                  <c:v>-23.463382110846457</c:v>
                </c:pt>
                <c:pt idx="188">
                  <c:v>-23.347653641274722</c:v>
                </c:pt>
                <c:pt idx="189">
                  <c:v>-23.34817135506027</c:v>
                </c:pt>
                <c:pt idx="190">
                  <c:v>-23.464926198142066</c:v>
                </c:pt>
                <c:pt idx="191">
                  <c:v>-23.695874084665846</c:v>
                </c:pt>
                <c:pt idx="192">
                  <c:v>-24.03695851413233</c:v>
                </c:pt>
                <c:pt idx="193">
                  <c:v>-24.482155474062463</c:v>
                </c:pt>
                <c:pt idx="194">
                  <c:v>-25.023540168600416</c:v>
                </c:pt>
                <c:pt idx="195">
                  <c:v>-25.651374889981081</c:v>
                </c:pt>
                <c:pt idx="196">
                  <c:v>-26.354217133160333</c:v>
                </c:pt>
                <c:pt idx="197">
                  <c:v>-27.119046846320785</c:v>
                </c:pt>
                <c:pt idx="198">
                  <c:v>-27.93141151351346</c:v>
                </c:pt>
                <c:pt idx="199">
                  <c:v>-28.77558758234872</c:v>
                </c:pt>
                <c:pt idx="200">
                  <c:v>-29.63475658125542</c:v>
                </c:pt>
                <c:pt idx="201">
                  <c:v>-30.491194119081797</c:v>
                </c:pt>
                <c:pt idx="202">
                  <c:v>-31.326469826239197</c:v>
                </c:pt>
                <c:pt idx="203">
                  <c:v>-32.121656182542942</c:v>
                </c:pt>
                <c:pt idx="204">
                  <c:v>-32.857544083530115</c:v>
                </c:pt>
                <c:pt idx="205">
                  <c:v>-33.514862925278734</c:v>
                </c:pt>
                <c:pt idx="206">
                  <c:v>-34.074502938343493</c:v>
                </c:pt>
                <c:pt idx="207">
                  <c:v>-34.517737474865655</c:v>
                </c:pt>
                <c:pt idx="208">
                  <c:v>-34.826442949482299</c:v>
                </c:pt>
                <c:pt idx="209">
                  <c:v>-34.983314154399196</c:v>
                </c:pt>
                <c:pt idx="210">
                  <c:v>-34.972072711712585</c:v>
                </c:pt>
                <c:pt idx="211">
                  <c:v>-34.777666491350615</c:v>
                </c:pt>
                <c:pt idx="212">
                  <c:v>-34.386457910211107</c:v>
                </c:pt>
                <c:pt idx="213">
                  <c:v>-33.786399136334502</c:v>
                </c:pt>
                <c:pt idx="214">
                  <c:v>-32.967192350195177</c:v>
                </c:pt>
                <c:pt idx="215">
                  <c:v>-31.920433362145836</c:v>
                </c:pt>
                <c:pt idx="216">
                  <c:v>-30.639737049245426</c:v>
                </c:pt>
                <c:pt idx="217">
                  <c:v>-29.1208432545066</c:v>
                </c:pt>
                <c:pt idx="218">
                  <c:v>-27.361701985221288</c:v>
                </c:pt>
                <c:pt idx="219">
                  <c:v>-25.362536952532484</c:v>
                </c:pt>
                <c:pt idx="220">
                  <c:v>-23.125886709766498</c:v>
                </c:pt>
                <c:pt idx="221">
                  <c:v>-20.656622870073605</c:v>
                </c:pt>
                <c:pt idx="222">
                  <c:v>-17.961945112420217</c:v>
                </c:pt>
                <c:pt idx="223">
                  <c:v>-15.051352916649776</c:v>
                </c:pt>
                <c:pt idx="224">
                  <c:v>-11.936594200869552</c:v>
                </c:pt>
                <c:pt idx="225">
                  <c:v>-8.6315912655014859</c:v>
                </c:pt>
                <c:pt idx="226">
                  <c:v>-5.1523446756488962</c:v>
                </c:pt>
                <c:pt idx="227">
                  <c:v>-1.5168159347035584</c:v>
                </c:pt>
                <c:pt idx="228">
                  <c:v>2.2552099848631144</c:v>
                </c:pt>
                <c:pt idx="229">
                  <c:v>6.1422809849464013</c:v>
                </c:pt>
                <c:pt idx="230">
                  <c:v>10.121451600692334</c:v>
                </c:pt>
                <c:pt idx="231">
                  <c:v>14.16847254011536</c:v>
                </c:pt>
                <c:pt idx="232">
                  <c:v>18.257994209921542</c:v>
                </c:pt>
                <c:pt idx="233">
                  <c:v>22.363782290866943</c:v>
                </c:pt>
                <c:pt idx="234">
                  <c:v>26.458943302947482</c:v>
                </c:pt>
                <c:pt idx="235">
                  <c:v>30.516157998026905</c:v>
                </c:pt>
                <c:pt idx="236">
                  <c:v>34.507920336197927</c:v>
                </c:pt>
                <c:pt idx="237">
                  <c:v>38.406779743057278</c:v>
                </c:pt>
                <c:pt idx="238">
                  <c:v>42.185584308758195</c:v>
                </c:pt>
                <c:pt idx="239">
                  <c:v>45.817722576554452</c:v>
                </c:pt>
                <c:pt idx="240">
                  <c:v>49.277361578710497</c:v>
                </c:pt>
                <c:pt idx="241">
                  <c:v>52.539678811029219</c:v>
                </c:pt>
                <c:pt idx="242">
                  <c:v>55.581085893521063</c:v>
                </c:pt>
                <c:pt idx="243">
                  <c:v>58.379441743352153</c:v>
                </c:pt>
                <c:pt idx="244">
                  <c:v>60.914253186391903</c:v>
                </c:pt>
                <c:pt idx="245">
                  <c:v>63.166861054442322</c:v>
                </c:pt>
                <c:pt idx="246">
                  <c:v>65.120609955376651</c:v>
                </c:pt>
                <c:pt idx="247">
                  <c:v>66.761000061556942</c:v>
                </c:pt>
                <c:pt idx="248">
                  <c:v>68.075819436469942</c:v>
                </c:pt>
                <c:pt idx="249">
                  <c:v>69.055255608788059</c:v>
                </c:pt>
                <c:pt idx="250">
                  <c:v>69.691985305147711</c:v>
                </c:pt>
                <c:pt idx="251">
                  <c:v>69.98124146583595</c:v>
                </c:pt>
                <c:pt idx="252">
                  <c:v>69.920856889173493</c:v>
                </c:pt>
                <c:pt idx="253">
                  <c:v>69.511284078478496</c:v>
                </c:pt>
                <c:pt idx="254">
                  <c:v>68.755591097822901</c:v>
                </c:pt>
                <c:pt idx="255">
                  <c:v>67.659433477047088</c:v>
                </c:pt>
                <c:pt idx="256">
                  <c:v>66.231002440349897</c:v>
                </c:pt>
                <c:pt idx="257">
                  <c:v>64.48094996389699</c:v>
                </c:pt>
                <c:pt idx="258">
                  <c:v>62.422291393997085</c:v>
                </c:pt>
                <c:pt idx="259">
                  <c:v>60.070286576234544</c:v>
                </c:pt>
                <c:pt idx="260">
                  <c:v>57.442300655347232</c:v>
                </c:pt>
                <c:pt idx="261">
                  <c:v>54.55764590352004</c:v>
                </c:pt>
                <c:pt idx="262">
                  <c:v>51.437406119163867</c:v>
                </c:pt>
                <c:pt idx="263">
                  <c:v>48.104245307336868</c:v>
                </c:pt>
                <c:pt idx="264">
                  <c:v>44.582202505063059</c:v>
                </c:pt>
                <c:pt idx="265">
                  <c:v>40.896474748405687</c:v>
                </c:pt>
                <c:pt idx="266">
                  <c:v>37.073190291935532</c:v>
                </c:pt>
                <c:pt idx="267">
                  <c:v>33.139174284073604</c:v>
                </c:pt>
                <c:pt idx="268">
                  <c:v>29.121709172766082</c:v>
                </c:pt>
                <c:pt idx="269">
                  <c:v>25.048292164369315</c:v>
                </c:pt>
                <c:pt idx="270">
                  <c:v>20.946392084010995</c:v>
                </c:pt>
                <c:pt idx="271">
                  <c:v>16.843207987806515</c:v>
                </c:pt>
                <c:pt idx="272">
                  <c:v>12.765431856135551</c:v>
                </c:pt>
                <c:pt idx="273">
                  <c:v>8.7390176529439696</c:v>
                </c:pt>
                <c:pt idx="274">
                  <c:v>4.7889589691810013</c:v>
                </c:pt>
                <c:pt idx="275">
                  <c:v>0.93907737968702776</c:v>
                </c:pt>
                <c:pt idx="276">
                  <c:v>-2.7881764669916826</c:v>
                </c:pt>
                <c:pt idx="277">
                  <c:v>-6.3719071361638182</c:v>
                </c:pt>
                <c:pt idx="278">
                  <c:v>-9.7929423306480263</c:v>
                </c:pt>
                <c:pt idx="279">
                  <c:v>-13.033982874804646</c:v>
                </c:pt>
                <c:pt idx="280">
                  <c:v>-16.079733364279718</c:v>
                </c:pt>
                <c:pt idx="281">
                  <c:v>-18.917012281525039</c:v>
                </c:pt>
                <c:pt idx="282">
                  <c:v>-21.534840583611818</c:v>
                </c:pt>
                <c:pt idx="283">
                  <c:v>-23.924507984969292</c:v>
                </c:pt>
                <c:pt idx="284">
                  <c:v>-26.079616381291</c:v>
                </c:pt>
                <c:pt idx="285">
                  <c:v>-27.996100089724667</c:v>
                </c:pt>
                <c:pt idx="286">
                  <c:v>-29.67222281230854</c:v>
                </c:pt>
                <c:pt idx="287">
                  <c:v>-31.108551462120623</c:v>
                </c:pt>
                <c:pt idx="288">
                  <c:v>-32.307907222444456</c:v>
                </c:pt>
                <c:pt idx="289">
                  <c:v>-33.27529443612066</c:v>
                </c:pt>
                <c:pt idx="290">
                  <c:v>-34.017808142881776</c:v>
                </c:pt>
                <c:pt idx="291">
                  <c:v>-34.54452129465696</c:v>
                </c:pt>
                <c:pt idx="292">
                  <c:v>-34.866352880465598</c:v>
                </c:pt>
                <c:pt idx="293">
                  <c:v>-34.995918381583884</c:v>
                </c:pt>
                <c:pt idx="294">
                  <c:v>-34.947364152280436</c:v>
                </c:pt>
                <c:pt idx="295">
                  <c:v>-34.736187479837291</c:v>
                </c:pt>
                <c:pt idx="296">
                  <c:v>-34.379044218222589</c:v>
                </c:pt>
                <c:pt idx="297">
                  <c:v>-33.893546011262586</c:v>
                </c:pt>
                <c:pt idx="298">
                  <c:v>-33.298049222265732</c:v>
                </c:pt>
                <c:pt idx="299">
                  <c:v>-32.611437766777449</c:v>
                </c:pt>
                <c:pt idx="300">
                  <c:v>-31.852902102702931</c:v>
                </c:pt>
                <c:pt idx="301">
                  <c:v>-31.041716666858587</c:v>
                </c:pt>
                <c:pt idx="302">
                  <c:v>-30.197018058763518</c:v>
                </c:pt>
                <c:pt idx="303">
                  <c:v>-29.337586261050969</c:v>
                </c:pt>
                <c:pt idx="304">
                  <c:v>-28.481631151391277</c:v>
                </c:pt>
                <c:pt idx="305">
                  <c:v>-27.646586503626885</c:v>
                </c:pt>
                <c:pt idx="306">
                  <c:v>-26.848913596508979</c:v>
                </c:pt>
                <c:pt idx="307">
                  <c:v>-26.103916447797527</c:v>
                </c:pt>
                <c:pt idx="308">
                  <c:v>-25.425570570559827</c:v>
                </c:pt>
                <c:pt idx="309">
                  <c:v>-24.826367008495652</c:v>
                </c:pt>
                <c:pt idx="310">
                  <c:v>-24.317173249443215</c:v>
                </c:pt>
                <c:pt idx="311">
                  <c:v>-23.907112442464907</c:v>
                </c:pt>
                <c:pt idx="312">
                  <c:v>-23.603462155825845</c:v>
                </c:pt>
                <c:pt idx="313">
                  <c:v>-23.411573712653109</c:v>
                </c:pt>
                <c:pt idx="314">
                  <c:v>-23.334812930116303</c:v>
                </c:pt>
                <c:pt idx="315">
                  <c:v>-23.374522868721115</c:v>
                </c:pt>
                <c:pt idx="316">
                  <c:v>-23.530008972962392</c:v>
                </c:pt>
                <c:pt idx="317">
                  <c:v>-23.798546755405411</c:v>
                </c:pt>
                <c:pt idx="318">
                  <c:v>-24.175411945558089</c:v>
                </c:pt>
                <c:pt idx="319">
                  <c:v>-24.653932794981461</c:v>
                </c:pt>
                <c:pt idx="320">
                  <c:v>-25.22556400327122</c:v>
                </c:pt>
                <c:pt idx="321">
                  <c:v>-25.879981508110035</c:v>
                </c:pt>
                <c:pt idx="322">
                  <c:v>-26.605197168764033</c:v>
                </c:pt>
                <c:pt idx="323">
                  <c:v>-27.387692168327412</c:v>
                </c:pt>
                <c:pt idx="324">
                  <c:v>-28.212567767760245</c:v>
                </c:pt>
                <c:pt idx="325">
                  <c:v>-29.063711866245395</c:v>
                </c:pt>
                <c:pt idx="326">
                  <c:v>-29.923979659416968</c:v>
                </c:pt>
                <c:pt idx="327">
                  <c:v>-30.775386541212576</c:v>
                </c:pt>
                <c:pt idx="328">
                  <c:v>-31.599311267959493</c:v>
                </c:pt>
                <c:pt idx="329">
                  <c:v>-32.376707296087091</c:v>
                </c:pt>
                <c:pt idx="330">
                  <c:v>-33.088320118662914</c:v>
                </c:pt>
                <c:pt idx="331">
                  <c:v>-33.714908361635501</c:v>
                </c:pt>
                <c:pt idx="332">
                  <c:v>-34.237466358901017</c:v>
                </c:pt>
                <c:pt idx="333">
                  <c:v>-34.63744590650748</c:v>
                </c:pt>
                <c:pt idx="334">
                  <c:v>-34.896974900680107</c:v>
                </c:pt>
                <c:pt idx="335">
                  <c:v>-34.999070591848863</c:v>
                </c:pt>
                <c:pt idx="336">
                  <c:v>-34.927845237228709</c:v>
                </c:pt>
                <c:pt idx="337">
                  <c:v>-34.668702007241706</c:v>
                </c:pt>
                <c:pt idx="338">
                  <c:v>-34.208519095465</c:v>
                </c:pt>
                <c:pt idx="339">
                  <c:v>-33.535820096900856</c:v>
                </c:pt>
                <c:pt idx="340">
                  <c:v>-32.640928854051509</c:v>
                </c:pt>
                <c:pt idx="341">
                  <c:v>-31.516107123205877</c:v>
                </c:pt>
                <c:pt idx="342">
                  <c:v>-30.155673582978661</c:v>
                </c:pt>
                <c:pt idx="343">
                  <c:v>-28.556102891805207</c:v>
                </c:pt>
                <c:pt idx="344">
                  <c:v>-26.716103698932717</c:v>
                </c:pt>
                <c:pt idx="345">
                  <c:v>-24.636674722505944</c:v>
                </c:pt>
                <c:pt idx="346">
                  <c:v>-22.321138226514055</c:v>
                </c:pt>
                <c:pt idx="347">
                  <c:v>-19.775150453495417</c:v>
                </c:pt>
                <c:pt idx="348">
                  <c:v>-17.006688799709046</c:v>
                </c:pt>
                <c:pt idx="349">
                  <c:v>-14.026015751715871</c:v>
                </c:pt>
                <c:pt idx="350">
                  <c:v>-10.845619835610398</c:v>
                </c:pt>
                <c:pt idx="351">
                  <c:v>-7.4801340602259181</c:v>
                </c:pt>
                <c:pt idx="352">
                  <c:v>-3.9462325611564566</c:v>
                </c:pt>
                <c:pt idx="353">
                  <c:v>-0.26250637119326115</c:v>
                </c:pt>
                <c:pt idx="354">
                  <c:v>3.5506805474812388</c:v>
                </c:pt>
                <c:pt idx="355">
                  <c:v>7.4713536753026073</c:v>
                </c:pt>
                <c:pt idx="356">
                  <c:v>11.476107191901155</c:v>
                </c:pt>
                <c:pt idx="357">
                  <c:v>15.540298426908057</c:v>
                </c:pt>
                <c:pt idx="358">
                  <c:v>19.638255660622043</c:v>
                </c:pt>
                <c:pt idx="359">
                  <c:v>23.743497294283909</c:v>
                </c:pt>
                <c:pt idx="360">
                  <c:v>27.828960293404339</c:v>
                </c:pt>
                <c:pt idx="361">
                  <c:v>31.867235711966796</c:v>
                </c:pt>
                <c:pt idx="362">
                  <c:v>35.830809031418404</c:v>
                </c:pt>
                <c:pt idx="363">
                  <c:v>39.6923029968397</c:v>
                </c:pt>
                <c:pt idx="364">
                  <c:v>43.424720604146451</c:v>
                </c:pt>
                <c:pt idx="365">
                  <c:v>47.001685886844037</c:v>
                </c:pt>
                <c:pt idx="366">
                  <c:v>50.397680168862443</c:v>
                </c:pt>
                <c:pt idx="367">
                  <c:v>53.588271491106624</c:v>
                </c:pt>
                <c:pt idx="368">
                  <c:v>56.550334983231885</c:v>
                </c:pt>
                <c:pt idx="369">
                  <c:v>59.262262038103096</c:v>
                </c:pt>
                <c:pt idx="370">
                  <c:v>61.704156253635276</c:v>
                </c:pt>
                <c:pt idx="371">
                  <c:v>63.858014234123232</c:v>
                </c:pt>
                <c:pt idx="372">
                  <c:v>65.707889489541884</c:v>
                </c:pt>
                <c:pt idx="373">
                  <c:v>67.240037835137841</c:v>
                </c:pt>
                <c:pt idx="374">
                  <c:v>68.443042873356049</c:v>
                </c:pt>
                <c:pt idx="375">
                  <c:v>69.307920333931008</c:v>
                </c:pt>
                <c:pt idx="376">
                  <c:v>69.828200253931115</c:v>
                </c:pt>
                <c:pt idx="377">
                  <c:v>69.999986195603114</c:v>
                </c:pt>
                <c:pt idx="378">
                  <c:v>69.821990923900401</c:v>
                </c:pt>
                <c:pt idx="379">
                  <c:v>69.29554819535042</c:v>
                </c:pt>
                <c:pt idx="380">
                  <c:v>68.424600543151954</c:v>
                </c:pt>
                <c:pt idx="381">
                  <c:v>67.215663177772186</c:v>
                </c:pt>
                <c:pt idx="382">
                  <c:v>65.67776435550428</c:v>
                </c:pt>
                <c:pt idx="383">
                  <c:v>63.822362797142219</c:v>
                </c:pt>
                <c:pt idx="384">
                  <c:v>61.66324296283419</c:v>
                </c:pt>
                <c:pt idx="385">
                  <c:v>59.216389205085783</c:v>
                </c:pt>
                <c:pt idx="386">
                  <c:v>56.49984002762956</c:v>
                </c:pt>
                <c:pt idx="387">
                  <c:v>53.533523871447272</c:v>
                </c:pt>
                <c:pt idx="388">
                  <c:v>50.339078028667373</c:v>
                </c:pt>
                <c:pt idx="389">
                  <c:v>46.939652448625068</c:v>
                </c:pt>
                <c:pt idx="390">
                  <c:v>43.359700346396899</c:v>
                </c:pt>
                <c:pt idx="391">
                  <c:v>39.624757651210608</c:v>
                </c:pt>
                <c:pt idx="392">
                  <c:v>35.761213438971744</c:v>
                </c:pt>
                <c:pt idx="393">
                  <c:v>31.796073578742782</c:v>
                </c:pt>
                <c:pt idx="394">
                  <c:v>27.756719886453411</c:v>
                </c:pt>
                <c:pt idx="395">
                  <c:v>23.670667119853647</c:v>
                </c:pt>
                <c:pt idx="396">
                  <c:v>19.565320166280479</c:v>
                </c:pt>
                <c:pt idx="397">
                  <c:v>15.467733769098009</c:v>
                </c:pt>
                <c:pt idx="398">
                  <c:v>11.404377109685834</c:v>
                </c:pt>
                <c:pt idx="399">
                  <c:v>7.4009055099619534</c:v>
                </c:pt>
                <c:pt idx="400">
                  <c:v>3.4819414460881237</c:v>
                </c:pt>
                <c:pt idx="401">
                  <c:v>-0.32913303195824639</c:v>
                </c:pt>
                <c:pt idx="402">
                  <c:v>-4.0103704969562344</c:v>
                </c:pt>
                <c:pt idx="403">
                  <c:v>-7.541437115356965</c:v>
                </c:pt>
                <c:pt idx="404">
                  <c:v>-10.903774705107745</c:v>
                </c:pt>
                <c:pt idx="405">
                  <c:v>-14.0807443639103</c:v>
                </c:pt>
                <c:pt idx="406">
                  <c:v>-17.057750337304146</c:v>
                </c:pt>
                <c:pt idx="407">
                  <c:v>-19.822342994860694</c:v>
                </c:pt>
                <c:pt idx="408">
                  <c:v>-22.364299992709942</c:v>
                </c:pt>
                <c:pt idx="409">
                  <c:v>-24.675684919502672</c:v>
                </c:pt>
                <c:pt idx="410">
                  <c:v>-26.750882948546145</c:v>
                </c:pt>
                <c:pt idx="411">
                  <c:v>-28.586613248981521</c:v>
                </c:pt>
                <c:pt idx="412">
                  <c:v>-30.181918141196544</c:v>
                </c:pt>
                <c:pt idx="413">
                  <c:v>-31.538129213870114</c:v>
                </c:pt>
                <c:pt idx="414">
                  <c:v>-32.658810849803373</c:v>
                </c:pt>
                <c:pt idx="415">
                  <c:v>-33.549681832709879</c:v>
                </c:pt>
                <c:pt idx="416">
                  <c:v>-34.218515925168553</c:v>
                </c:pt>
                <c:pt idx="417">
                  <c:v>-34.675022516814273</c:v>
                </c:pt>
                <c:pt idx="418">
                  <c:v>-34.93070863946599</c:v>
                </c:pt>
                <c:pt idx="419">
                  <c:v>-34.998723830299895</c:v>
                </c:pt>
                <c:pt idx="420">
                  <c:v>-34.893689493528235</c:v>
                </c:pt>
                <c:pt idx="421">
                  <c:v>-34.631514563656339</c:v>
                </c:pt>
                <c:pt idx="422">
                  <c:v>-34.229199407741241</c:v>
                </c:pt>
                <c:pt idx="423">
                  <c:v>-33.704630018828475</c:v>
                </c:pt>
                <c:pt idx="424">
                  <c:v>-33.076364646760638</c:v>
                </c:pt>
                <c:pt idx="425">
                  <c:v>-32.363415084900126</c:v>
                </c:pt>
                <c:pt idx="426">
                  <c:v>-31.585024881272751</c:v>
                </c:pt>
                <c:pt idx="427">
                  <c:v>-30.760446769729644</c:v>
                </c:pt>
                <c:pt idx="428">
                  <c:v>-29.908721620680247</c:v>
                </c:pt>
                <c:pt idx="429">
                  <c:v>-29.048461191738671</c:v>
                </c:pt>
                <c:pt idx="430">
                  <c:v>-28.197636916451138</c:v>
                </c:pt>
                <c:pt idx="431">
                  <c:v>-27.373376904566058</c:v>
                </c:pt>
                <c:pt idx="432">
                  <c:v>-26.591773240728894</c:v>
                </c:pt>
                <c:pt idx="433">
                  <c:v>-25.867701560905655</c:v>
                </c:pt>
                <c:pt idx="434">
                  <c:v>-25.214654758349315</c:v>
                </c:pt>
                <c:pt idx="435">
                  <c:v>-24.644592524808722</c:v>
                </c:pt>
                <c:pt idx="436">
                  <c:v>-24.167808269412376</c:v>
                </c:pt>
                <c:pt idx="437">
                  <c:v>-23.792814778882033</c:v>
                </c:pt>
                <c:pt idx="438">
                  <c:v>-23.526249790244115</c:v>
                </c:pt>
                <c:pt idx="439">
                  <c:v>-23.372802442945865</c:v>
                </c:pt>
                <c:pt idx="440">
                  <c:v>-23.335161363303499</c:v>
                </c:pt>
                <c:pt idx="441">
                  <c:v>-23.413984912660762</c:v>
                </c:pt>
                <c:pt idx="442">
                  <c:v>-23.607893903746607</c:v>
                </c:pt>
                <c:pt idx="443">
                  <c:v>-23.913486859771528</c:v>
                </c:pt>
                <c:pt idx="444">
                  <c:v>-24.325377660102408</c:v>
                </c:pt>
                <c:pt idx="445">
                  <c:v>-24.836255187226755</c:v>
                </c:pt>
                <c:pt idx="446">
                  <c:v>-25.436964364459755</c:v>
                </c:pt>
                <c:pt idx="447">
                  <c:v>-26.116607754728012</c:v>
                </c:pt>
                <c:pt idx="448">
                  <c:v>-26.862666679983192</c:v>
                </c:pt>
                <c:pt idx="449">
                  <c:v>-27.661140620476601</c:v>
                </c:pt>
                <c:pt idx="450">
                  <c:v>-28.496703465279356</c:v>
                </c:pt>
                <c:pt idx="451">
                  <c:v>-29.352875011948015</c:v>
                </c:pt>
                <c:pt idx="452">
                  <c:v>-30.212205955861833</c:v>
                </c:pt>
                <c:pt idx="453">
                  <c:v>-31.056474470078051</c:v>
                </c:pt>
                <c:pt idx="454">
                  <c:v>-31.866892355975533</c:v>
                </c:pt>
                <c:pt idx="455">
                  <c:v>-32.624318644700317</c:v>
                </c:pt>
                <c:pt idx="456">
                  <c:v>-33.309478450500968</c:v>
                </c:pt>
                <c:pt idx="457">
                  <c:v>-33.903184820250232</c:v>
                </c:pt>
                <c:pt idx="458">
                  <c:v>-34.386561289368267</c:v>
                </c:pt>
                <c:pt idx="459">
                  <c:v>-34.74126284334271</c:v>
                </c:pt>
                <c:pt idx="460">
                  <c:v>-34.949692996202678</c:v>
                </c:pt>
                <c:pt idx="461">
                  <c:v>-34.995214732534656</c:v>
                </c:pt>
                <c:pt idx="462">
                  <c:v>-34.862353117586849</c:v>
                </c:pt>
                <c:pt idx="463">
                  <c:v>-34.536987460121168</c:v>
                </c:pt>
                <c:pt idx="464">
                  <c:v>-34.006531014148479</c:v>
                </c:pt>
                <c:pt idx="465">
                  <c:v>-33.260096327515981</c:v>
                </c:pt>
                <c:pt idx="466">
                  <c:v>-32.288644486294068</c:v>
                </c:pt>
                <c:pt idx="467">
                  <c:v>-31.085116662631375</c:v>
                </c:pt>
                <c:pt idx="468">
                  <c:v>-29.644546548631737</c:v>
                </c:pt>
                <c:pt idx="469">
                  <c:v>-27.964152448112305</c:v>
                </c:pt>
                <c:pt idx="470">
                  <c:v>-26.043407999939273</c:v>
                </c:pt>
                <c:pt idx="471">
                  <c:v>-23.884090718994766</c:v>
                </c:pt>
                <c:pt idx="472">
                  <c:v>-21.490307761588245</c:v>
                </c:pt>
                <c:pt idx="473">
                  <c:v>-18.868498549081771</c:v>
                </c:pt>
                <c:pt idx="474">
                  <c:v>-16.027414114384868</c:v>
                </c:pt>
                <c:pt idx="475">
                  <c:v>-12.978073268485991</c:v>
                </c:pt>
                <c:pt idx="476">
                  <c:v>-9.7336959160036081</c:v>
                </c:pt>
                <c:pt idx="477">
                  <c:v>-6.3096140775397256</c:v>
                </c:pt>
                <c:pt idx="478">
                  <c:v>-2.7231614001147442</c:v>
                </c:pt>
                <c:pt idx="479">
                  <c:v>1.0064578470773569</c:v>
                </c:pt>
                <c:pt idx="480">
                  <c:v>4.8583190880891092</c:v>
                </c:pt>
                <c:pt idx="481">
                  <c:v>8.8099456688083819</c:v>
                </c:pt>
                <c:pt idx="482">
                  <c:v>12.837493419918296</c:v>
                </c:pt>
                <c:pt idx="483">
                  <c:v>16.915949810157343</c:v>
                </c:pt>
                <c:pt idx="484">
                  <c:v>21.019345797709292</c:v>
                </c:pt>
                <c:pt idx="485">
                  <c:v>25.120978358116581</c:v>
                </c:pt>
                <c:pt idx="486">
                  <c:v>29.1936415576393</c:v>
                </c:pt>
                <c:pt idx="487">
                  <c:v>33.20986395256962</c:v>
                </c:pt>
                <c:pt idx="488">
                  <c:v>37.142150028550745</c:v>
                </c:pt>
                <c:pt idx="489">
                  <c:v>40.963223350115612</c:v>
                </c:pt>
                <c:pt idx="490">
                  <c:v>44.646269069901891</c:v>
                </c:pt>
                <c:pt idx="491">
                  <c:v>48.165173449526407</c:v>
                </c:pt>
                <c:pt idx="492">
                  <c:v>51.494758069900172</c:v>
                </c:pt>
                <c:pt idx="493">
                  <c:v>54.611006457590967</c:v>
                </c:pt>
                <c:pt idx="494">
                  <c:v>57.491280925216081</c:v>
                </c:pt>
                <c:pt idx="495">
                  <c:v>60.11452751706733</c:v>
                </c:pt>
                <c:pt idx="496">
                  <c:v>62.461467065313471</c:v>
                </c:pt>
                <c:pt idx="497">
                  <c:v>64.514770496069332</c:v>
                </c:pt>
                <c:pt idx="498">
                  <c:v>66.259216677035425</c:v>
                </c:pt>
                <c:pt idx="499">
                  <c:v>67.681831267786336</c:v>
                </c:pt>
                <c:pt idx="500">
                  <c:v>68.772005218438977</c:v>
                </c:pt>
                <c:pt idx="501">
                  <c:v>69.521591760537348</c:v>
                </c:pt>
                <c:pt idx="502">
                  <c:v>69.924980943576742</c:v>
                </c:pt>
                <c:pt idx="503">
                  <c:v>69.979150989577775</c:v>
                </c:pt>
                <c:pt idx="504">
                  <c:v>69.683695964334873</c:v>
                </c:pt>
                <c:pt idx="505">
                  <c:v>69.040829495159642</c:v>
                </c:pt>
                <c:pt idx="506">
                  <c:v>68.055364498818065</c:v>
                </c:pt>
                <c:pt idx="507">
                  <c:v>66.734669117599708</c:v>
                </c:pt>
                <c:pt idx="508">
                  <c:v>65.088599293730198</c:v>
                </c:pt>
                <c:pt idx="509">
                  <c:v>63.129408640338639</c:v>
                </c:pt>
                <c:pt idx="510">
                  <c:v>60.871636488653309</c:v>
                </c:pt>
                <c:pt idx="511">
                  <c:v>58.331975203822537</c:v>
                </c:pt>
                <c:pt idx="512">
                  <c:v>55.529118063633845</c:v>
                </c:pt>
                <c:pt idx="513">
                  <c:v>52.483589183427476</c:v>
                </c:pt>
                <c:pt idx="514">
                  <c:v>49.217557144791371</c:v>
                </c:pt>
                <c:pt idx="515">
                  <c:v>45.754634143459853</c:v>
                </c:pt>
                <c:pt idx="516">
                  <c:v>42.119662611652394</c:v>
                </c:pt>
                <c:pt idx="517">
                  <c:v>38.338491390495612</c:v>
                </c:pt>
                <c:pt idx="518">
                  <c:v>34.437743627976921</c:v>
                </c:pt>
                <c:pt idx="519">
                  <c:v>30.444578656101761</c:v>
                </c:pt>
                <c:pt idx="520">
                  <c:v>26.386450156797348</c:v>
                </c:pt>
                <c:pt idx="521">
                  <c:v>22.290862959073571</c:v>
                </c:pt>
                <c:pt idx="522">
                  <c:v>18.185130819695335</c:v>
                </c:pt>
                <c:pt idx="523">
                  <c:v>14.096137526057914</c:v>
                </c:pt>
                <c:pt idx="524">
                  <c:v>10.050103623233159</c:v>
                </c:pt>
                <c:pt idx="525">
                  <c:v>6.0723610076397883</c:v>
                </c:pt>
                <c:pt idx="526">
                  <c:v>2.1871375480896482</c:v>
                </c:pt>
                <c:pt idx="527">
                  <c:v>-1.582646208098847</c:v>
                </c:pt>
                <c:pt idx="528">
                  <c:v>-5.2155663096107148</c:v>
                </c:pt>
                <c:pt idx="529">
                  <c:v>-8.6918688644278461</c:v>
                </c:pt>
                <c:pt idx="530">
                  <c:v>-11.993626060192392</c:v>
                </c:pt>
                <c:pt idx="531">
                  <c:v>-15.104873286100672</c:v>
                </c:pt>
                <c:pt idx="532">
                  <c:v>-18.011726091244995</c:v>
                </c:pt>
                <c:pt idx="533">
                  <c:v>-20.702475917158385</c:v>
                </c:pt>
                <c:pt idx="534">
                  <c:v>-23.167663755503689</c:v>
                </c:pt>
                <c:pt idx="535">
                  <c:v>-25.40013110324772</c:v>
                </c:pt>
                <c:pt idx="536">
                  <c:v>-27.395047815059844</c:v>
                </c:pt>
                <c:pt idx="537">
                  <c:v>-29.149916683802203</c:v>
                </c:pt>
                <c:pt idx="538">
                  <c:v>-30.664554812524926</c:v>
                </c:pt>
                <c:pt idx="539">
                  <c:v>-31.941052073016863</c:v>
                </c:pt>
                <c:pt idx="540">
                  <c:v>-32.983707174379262</c:v>
                </c:pt>
                <c:pt idx="541">
                  <c:v>-33.79894208800679</c:v>
                </c:pt>
                <c:pt idx="542">
                  <c:v>-34.395195790550801</c:v>
                </c:pt>
                <c:pt idx="543">
                  <c:v>-34.782798491755401</c:v>
                </c:pt>
                <c:pt idx="544">
                  <c:v>-34.973827707449807</c:v>
                </c:pt>
                <c:pt idx="545">
                  <c:v>-34.981947717524363</c:v>
                </c:pt>
                <c:pt idx="546">
                  <c:v>-34.822234112621345</c:v>
                </c:pt>
                <c:pt idx="547">
                  <c:v>-34.510985279902322</c:v>
                </c:pt>
                <c:pt idx="548">
                  <c:v>-34.065522806154029</c:v>
                </c:pt>
                <c:pt idx="549">
                  <c:v>-33.503982884391931</c:v>
                </c:pt>
                <c:pt idx="550">
                  <c:v>-32.845100896943819</c:v>
                </c:pt>
                <c:pt idx="551">
                  <c:v>-32.107991412885191</c:v>
                </c:pt>
                <c:pt idx="552">
                  <c:v>-31.311925880014392</c:v>
                </c:pt>
                <c:pt idx="553">
                  <c:v>-30.476110310883644</c:v>
                </c:pt>
                <c:pt idx="554">
                  <c:v>-29.619465258558094</c:v>
                </c:pt>
                <c:pt idx="555">
                  <c:v>-28.760410350807749</c:v>
                </c:pt>
                <c:pt idx="556">
                  <c:v>-27.916655601626637</c:v>
                </c:pt>
                <c:pt idx="557">
                  <c:v>-27.105001646826913</c:v>
                </c:pt>
                <c:pt idx="558">
                  <c:v>-26.341150956705523</c:v>
                </c:pt>
                <c:pt idx="559">
                  <c:v>-25.639531964374811</c:v>
                </c:pt>
                <c:pt idx="560">
                  <c:v>-25.013137914443881</c:v>
                </c:pt>
                <c:pt idx="561">
                  <c:v>-24.473382084680498</c:v>
                </c:pt>
                <c:pt idx="562">
                  <c:v>-24.029970864608181</c:v>
                </c:pt>
                <c:pt idx="563">
                  <c:v>-23.690795991397565</c:v>
                </c:pt>
                <c:pt idx="564">
                  <c:v>-23.461847046742793</c:v>
                </c:pt>
                <c:pt idx="565">
                  <c:v>-23.347145110649375</c:v>
                </c:pt>
                <c:pt idx="566">
                  <c:v>-23.348698251290202</c:v>
                </c:pt>
                <c:pt idx="567">
                  <c:v>-23.466479306490136</c:v>
                </c:pt>
                <c:pt idx="568">
                  <c:v>-23.69842618422474</c:v>
                </c:pt>
                <c:pt idx="569">
                  <c:v>-24.040464679057731</c:v>
                </c:pt>
                <c:pt idx="570">
                  <c:v>-24.486553571012369</c:v>
                </c:pt>
                <c:pt idx="571">
                  <c:v>-25.028751545289012</c:v>
                </c:pt>
                <c:pt idx="572">
                  <c:v>-25.657305247798366</c:v>
                </c:pt>
                <c:pt idx="573">
                  <c:v>-26.360757574921195</c:v>
                </c:pt>
                <c:pt idx="574">
                  <c:v>-27.126075088411355</c:v>
                </c:pt>
                <c:pt idx="575">
                  <c:v>-27.938793250013092</c:v>
                </c:pt>
                <c:pt idx="576">
                  <c:v>-28.783177987142157</c:v>
                </c:pt>
                <c:pt idx="577">
                  <c:v>-29.642401932726145</c:v>
                </c:pt>
                <c:pt idx="578">
                  <c:v>-30.498733530708865</c:v>
                </c:pt>
                <c:pt idx="579">
                  <c:v>-31.333737065319951</c:v>
                </c:pt>
                <c:pt idx="580">
                  <c:v>-32.128481558341456</c:v>
                </c:pt>
                <c:pt idx="581">
                  <c:v>-32.863756385417624</c:v>
                </c:pt>
                <c:pt idx="582">
                  <c:v>-33.520291390894165</c:v>
                </c:pt>
                <c:pt idx="583">
                  <c:v>-34.078979231465716</c:v>
                </c:pt>
                <c:pt idx="584">
                  <c:v>-34.52109765255598</c:v>
                </c:pt>
                <c:pt idx="585">
                  <c:v>-34.828529398129263</c:v>
                </c:pt>
                <c:pt idx="586">
                  <c:v>-34.983977474576562</c:v>
                </c:pt>
                <c:pt idx="587">
                  <c:v>-34.971173532242922</c:v>
                </c:pt>
                <c:pt idx="588">
                  <c:v>-34.775077193645693</c:v>
                </c:pt>
                <c:pt idx="589">
                  <c:v>-34.382064244830659</c:v>
                </c:pt>
                <c:pt idx="590">
                  <c:v>-33.780101714758047</c:v>
                </c:pt>
                <c:pt idx="591">
                  <c:v>-32.958907996026156</c:v>
                </c:pt>
                <c:pt idx="592">
                  <c:v>-31.910096307351843</c:v>
                </c:pt>
                <c:pt idx="593">
                  <c:v>-30.62729996256963</c:v>
                </c:pt>
                <c:pt idx="594">
                  <c:v>-29.106278090846967</c:v>
                </c:pt>
                <c:pt idx="595">
                  <c:v>-27.345000646549625</c:v>
                </c:pt>
                <c:pt idx="596">
                  <c:v>-25.343711752797851</c:v>
                </c:pt>
                <c:pt idx="597">
                  <c:v>-23.104970638178475</c:v>
                </c:pt>
                <c:pt idx="598">
                  <c:v>-20.63366964916947</c:v>
                </c:pt>
                <c:pt idx="599">
                  <c:v>-17.937029049366146</c:v>
                </c:pt>
                <c:pt idx="600">
                  <c:v>-15.024568548291684</c:v>
                </c:pt>
                <c:pt idx="601">
                  <c:v>-11.90805573511223</c:v>
                </c:pt>
                <c:pt idx="602">
                  <c:v>-8.6014318236331366</c:v>
                </c:pt>
                <c:pt idx="603">
                  <c:v>-5.1207153422221801</c:v>
                </c:pt>
                <c:pt idx="604">
                  <c:v>-1.4838846235164844</c:v>
                </c:pt>
                <c:pt idx="605">
                  <c:v>2.2892598382933933</c:v>
                </c:pt>
                <c:pt idx="606">
                  <c:v>6.1772518922778143</c:v>
                </c:pt>
                <c:pt idx="607">
                  <c:v>10.157133637254073</c:v>
                </c:pt>
                <c:pt idx="608">
                  <c:v>14.204645093746313</c:v>
                </c:pt>
                <c:pt idx="609">
                  <c:v>18.294427845547499</c:v>
                </c:pt>
                <c:pt idx="610">
                  <c:v>22.40024071303538</c:v>
                </c:pt>
                <c:pt idx="611">
                  <c:v>26.49518539753663</c:v>
                </c:pt>
                <c:pt idx="612">
                  <c:v>30.551939933527148</c:v>
                </c:pt>
                <c:pt idx="613">
                  <c:v>34.542997704338418</c:v>
                </c:pt>
                <c:pt idx="614">
                  <c:v>38.440909718128452</c:v>
                </c:pt>
                <c:pt idx="615">
                  <c:v>42.218527804762665</c:v>
                </c:pt>
                <c:pt idx="616">
                  <c:v>45.849246381305356</c:v>
                </c:pt>
                <c:pt idx="617">
                  <c:v>49.307240444189596</c:v>
                </c:pt>
                <c:pt idx="618">
                  <c:v>52.567697479718376</c:v>
                </c:pt>
                <c:pt idx="619">
                  <c:v>55.607041041022043</c:v>
                </c:pt>
                <c:pt idx="620">
                  <c:v>58.403143818404963</c:v>
                </c:pt>
                <c:pt idx="621">
                  <c:v>60.935528130384625</c:v>
                </c:pt>
                <c:pt idx="622">
                  <c:v>63.185551883667799</c:v>
                </c:pt>
                <c:pt idx="623">
                  <c:v>65.136578190619616</c:v>
                </c:pt>
                <c:pt idx="624">
                  <c:v>66.774126991074482</c:v>
                </c:pt>
                <c:pt idx="625">
                  <c:v>68.086007200047305</c:v>
                </c:pt>
                <c:pt idx="626">
                  <c:v>69.062428092293345</c:v>
                </c:pt>
                <c:pt idx="627">
                  <c:v>69.696088836856006</c:v>
                </c:pt>
                <c:pt idx="628">
                  <c:v>69.98224530772552</c:v>
                </c:pt>
                <c:pt idx="629">
                  <c:v>69.91875351839748</c:v>
                </c:pt>
                <c:pt idx="630">
                  <c:v>69.506089256263905</c:v>
                </c:pt>
                <c:pt idx="631">
                  <c:v>68.747343725124409</c:v>
                </c:pt>
                <c:pt idx="632">
                  <c:v>67.64819523836475</c:v>
                </c:pt>
                <c:pt idx="633">
                  <c:v>66.216857239188315</c:v>
                </c:pt>
                <c:pt idx="634">
                  <c:v>64.464003155377867</c:v>
                </c:pt>
                <c:pt idx="635">
                  <c:v>62.402668822114642</c:v>
                </c:pt>
                <c:pt idx="636">
                  <c:v>60.048133425148293</c:v>
                </c:pt>
                <c:pt idx="637">
                  <c:v>57.417780125918469</c:v>
                </c:pt>
                <c:pt idx="638">
                  <c:v>54.530937727998158</c:v>
                </c:pt>
                <c:pt idx="639">
                  <c:v>51.408704928499134</c:v>
                </c:pt>
                <c:pt idx="640">
                  <c:v>48.073758867025028</c:v>
                </c:pt>
                <c:pt idx="641">
                  <c:v>44.550149836698012</c:v>
                </c:pt>
                <c:pt idx="642">
                  <c:v>40.863084155217166</c:v>
                </c:pt>
                <c:pt idx="643">
                  <c:v>37.038697307500392</c:v>
                </c:pt>
                <c:pt idx="644">
                  <c:v>33.103819564127093</c:v>
                </c:pt>
                <c:pt idx="645">
                  <c:v>29.085736350562023</c:v>
                </c:pt>
                <c:pt idx="646">
                  <c:v>25.011945690368037</c:v>
                </c:pt>
                <c:pt idx="647">
                  <c:v>20.909915070798231</c:v>
                </c:pt>
                <c:pt idx="648">
                  <c:v>16.806840081051984</c:v>
                </c:pt>
                <c:pt idx="649">
                  <c:v>12.729407152119087</c:v>
                </c:pt>
                <c:pt idx="650">
                  <c:v>8.7035626826768571</c:v>
                </c:pt>
                <c:pt idx="651">
                  <c:v>4.7542907684515683</c:v>
                </c:pt>
                <c:pt idx="652">
                  <c:v>0.9054016634863018</c:v>
                </c:pt>
                <c:pt idx="653">
                  <c:v>-2.8206670082839</c:v>
                </c:pt>
                <c:pt idx="654">
                  <c:v>-6.4030344026873056</c:v>
                </c:pt>
                <c:pt idx="655">
                  <c:v>-9.8225442263146512</c:v>
                </c:pt>
                <c:pt idx="656">
                  <c:v>-13.061914554694804</c:v>
                </c:pt>
                <c:pt idx="657">
                  <c:v>-16.105868304644805</c:v>
                </c:pt>
                <c:pt idx="658">
                  <c:v>-18.941243162648185</c:v>
                </c:pt>
                <c:pt idx="659">
                  <c:v>-21.557079977662507</c:v>
                </c:pt>
                <c:pt idx="660">
                  <c:v>-23.944688842935658</c:v>
                </c:pt>
                <c:pt idx="661">
                  <c:v>-26.097692315093031</c:v>
                </c:pt>
                <c:pt idx="662">
                  <c:v>-28.012045447658711</c:v>
                </c:pt>
                <c:pt idx="663">
                  <c:v>-29.686032548037943</c:v>
                </c:pt>
                <c:pt idx="664">
                  <c:v>-31.120240799492201</c:v>
                </c:pt>
                <c:pt idx="665">
                  <c:v>-32.317511120441083</c:v>
                </c:pt>
                <c:pt idx="666">
                  <c:v>-33.282866860253797</c:v>
                </c:pt>
                <c:pt idx="667">
                  <c:v>-34.023421151253288</c:v>
                </c:pt>
                <c:pt idx="668">
                  <c:v>-34.54826394875694</c:v>
                </c:pt>
                <c:pt idx="669">
                  <c:v>-34.868329992513033</c:v>
                </c:pt>
                <c:pt idx="670">
                  <c:v>-34.996249111832647</c:v>
                </c:pt>
                <c:pt idx="671">
                  <c:v>-34.946180471194502</c:v>
                </c:pt>
                <c:pt idx="672">
                  <c:v>-34.733632511368455</c:v>
                </c:pt>
                <c:pt idx="673">
                  <c:v>-34.375270481589041</c:v>
                </c:pt>
                <c:pt idx="674">
                  <c:v>-33.888713579616571</c:v>
                </c:pt>
                <c:pt idx="675">
                  <c:v>-33.292323817440995</c:v>
                </c:pt>
                <c:pt idx="676">
                  <c:v>-32.604988809918275</c:v>
                </c:pt>
                <c:pt idx="677">
                  <c:v>-31.845900740985527</c:v>
                </c:pt>
                <c:pt idx="678">
                  <c:v>-31.034333796722166</c:v>
                </c:pt>
                <c:pt idx="679">
                  <c:v>-30.189422366069657</c:v>
                </c:pt>
                <c:pt idx="680">
                  <c:v>-29.32994229838264</c:v>
                </c:pt>
                <c:pt idx="681">
                  <c:v>-28.474097472296705</c:v>
                </c:pt>
                <c:pt idx="682">
                  <c:v>-27.639313873004014</c:v>
                </c:pt>
                <c:pt idx="683">
                  <c:v>-26.842043295524274</c:v>
                </c:pt>
                <c:pt idx="684">
                  <c:v>-26.097578690748499</c:v>
                </c:pt>
                <c:pt idx="685">
                  <c:v>-25.419883049927545</c:v>
                </c:pt>
                <c:pt idx="686">
                  <c:v>-24.821433583109368</c:v>
                </c:pt>
                <c:pt idx="687">
                  <c:v>-24.313082789204508</c:v>
                </c:pt>
                <c:pt idx="688">
                  <c:v>-23.903937841467489</c:v>
                </c:pt>
                <c:pt idx="689">
                  <c:v>-23.601259523979657</c:v>
                </c:pt>
                <c:pt idx="690">
                  <c:v>-23.410381754089663</c:v>
                </c:pt>
                <c:pt idx="691">
                  <c:v>-23.334652514737908</c:v>
                </c:pt>
                <c:pt idx="692">
                  <c:v>-23.375396801279802</c:v>
                </c:pt>
                <c:pt idx="693">
                  <c:v>-23.531901962031593</c:v>
                </c:pt>
                <c:pt idx="694">
                  <c:v>-23.801425582561873</c:v>
                </c:pt>
                <c:pt idx="695">
                  <c:v>-24.179225833042608</c:v>
                </c:pt>
                <c:pt idx="696">
                  <c:v>-24.658613968075741</c:v>
                </c:pt>
                <c:pt idx="697">
                  <c:v>-25.231028441634141</c:v>
                </c:pt>
                <c:pt idx="698">
                  <c:v>-25.886129878380483</c:v>
                </c:pt>
                <c:pt idx="699">
                  <c:v>-26.611915928880126</c:v>
                </c:pt>
                <c:pt idx="700">
                  <c:v>-27.394854832248168</c:v>
                </c:pt>
                <c:pt idx="701">
                  <c:v>-28.220036317627148</c:v>
                </c:pt>
                <c:pt idx="702">
                  <c:v>-29.071338297504226</c:v>
                </c:pt>
                <c:pt idx="703">
                  <c:v>-29.931607643044742</c:v>
                </c:pt>
                <c:pt idx="704">
                  <c:v>-30.782853185984926</c:v>
                </c:pt>
                <c:pt idx="705">
                  <c:v>-31.6064489646479</c:v>
                </c:pt>
                <c:pt idx="706">
                  <c:v>-32.383345624618805</c:v>
                </c:pt>
                <c:pt idx="707">
                  <c:v>-33.094287798606899</c:v>
                </c:pt>
                <c:pt idx="708">
                  <c:v>-33.72003522590645</c:v>
                </c:pt>
                <c:pt idx="709">
                  <c:v>-34.241585330304858</c:v>
                </c:pt>
                <c:pt idx="710">
                  <c:v>-34.640394956689505</c:v>
                </c:pt>
                <c:pt idx="711">
                  <c:v>-34.898598971177869</c:v>
                </c:pt>
                <c:pt idx="712">
                  <c:v>-34.999223457301262</c:v>
                </c:pt>
                <c:pt idx="713">
                  <c:v>-34.92639129133908</c:v>
                </c:pt>
                <c:pt idx="714">
                  <c:v>-34.665517952838634</c:v>
                </c:pt>
                <c:pt idx="715">
                  <c:v>-34.203495520936443</c:v>
                </c:pt>
                <c:pt idx="716">
                  <c:v>-33.528862922389223</c:v>
                </c:pt>
                <c:pt idx="717">
                  <c:v>-32.63196063207792</c:v>
                </c:pt>
                <c:pt idx="718">
                  <c:v>-31.50506817982598</c:v>
                </c:pt>
                <c:pt idx="719">
                  <c:v>-30.142522987151665</c:v>
                </c:pt>
                <c:pt idx="720">
                  <c:v>-28.540819242354981</c:v>
                </c:pt>
                <c:pt idx="721">
                  <c:v>-26.69868572029598</c:v>
                </c:pt>
                <c:pt idx="722">
                  <c:v>-24.617141662359188</c:v>
                </c:pt>
                <c:pt idx="723">
                  <c:v>-22.299530050343847</c:v>
                </c:pt>
                <c:pt idx="724">
                  <c:v>-19.751527833201251</c:v>
                </c:pt>
                <c:pt idx="725">
                  <c:v>-16.981132895384242</c:v>
                </c:pt>
                <c:pt idx="726">
                  <c:v>-13.998627787814213</c:v>
                </c:pt>
                <c:pt idx="727">
                  <c:v>-10.816520474770931</c:v>
                </c:pt>
                <c:pt idx="728">
                  <c:v>-7.4494625800420256</c:v>
                </c:pt>
                <c:pt idx="729">
                  <c:v>-3.9141458411661656</c:v>
                </c:pt>
                <c:pt idx="730">
                  <c:v>-0.22917769926273124</c:v>
                </c:pt>
                <c:pt idx="731">
                  <c:v>3.5850628383898702</c:v>
                </c:pt>
                <c:pt idx="732">
                  <c:v>7.5065877272775658</c:v>
                </c:pt>
                <c:pt idx="733">
                  <c:v>11.511979284854837</c:v>
                </c:pt>
                <c:pt idx="734">
                  <c:v>15.576584768253932</c:v>
                </c:pt>
                <c:pt idx="735">
                  <c:v>19.674724284829672</c:v>
                </c:pt>
                <c:pt idx="736">
                  <c:v>23.779910054183773</c:v>
                </c:pt>
                <c:pt idx="737">
                  <c:v>27.865074924152029</c:v>
                </c:pt>
                <c:pt idx="738">
                  <c:v>31.902807947837452</c:v>
                </c:pt>
                <c:pt idx="739">
                  <c:v>35.865594755041066</c:v>
                </c:pt>
                <c:pt idx="740">
                  <c:v>39.726060400124297</c:v>
                </c:pt>
                <c:pt idx="741">
                  <c:v>43.457212340005839</c:v>
                </c:pt>
                <c:pt idx="742">
                  <c:v>47.032681190876993</c:v>
                </c:pt>
                <c:pt idx="743">
                  <c:v>50.426956930415876</c:v>
                </c:pt>
                <c:pt idx="744">
                  <c:v>53.615618253619488</c:v>
                </c:pt>
                <c:pt idx="745">
                  <c:v>56.57555285441255</c:v>
                </c:pt>
                <c:pt idx="746">
                  <c:v>59.285166491364848</c:v>
                </c:pt>
                <c:pt idx="747">
                  <c:v>61.724578803255547</c:v>
                </c:pt>
                <c:pt idx="748">
                  <c:v>63.875803967808892</c:v>
                </c:pt>
                <c:pt idx="749">
                  <c:v>65.722914443464376</c:v>
                </c:pt>
                <c:pt idx="750">
                  <c:v>67.252186198033471</c:v>
                </c:pt>
                <c:pt idx="751">
                  <c:v>68.452224007943201</c:v>
                </c:pt>
                <c:pt idx="752">
                  <c:v>69.314065605682174</c:v>
                </c:pt>
                <c:pt idx="753">
                  <c:v>69.83126365910708</c:v>
                </c:pt>
                <c:pt idx="754">
                  <c:v>69.999944782420627</c:v>
                </c:pt>
                <c:pt idx="755">
                  <c:v>69.81884500272119</c:v>
                </c:pt>
                <c:pt idx="756">
                  <c:v>69.289321335838451</c:v>
                </c:pt>
                <c:pt idx="757">
                  <c:v>68.415339358427531</c:v>
                </c:pt>
                <c:pt idx="758">
                  <c:v>67.20343689766959</c:v>
                </c:pt>
                <c:pt idx="759">
                  <c:v>65.662664193100937</c:v>
                </c:pt>
                <c:pt idx="760">
                  <c:v>63.804501114740503</c:v>
                </c:pt>
                <c:pt idx="761">
                  <c:v>61.642752245538503</c:v>
                </c:pt>
                <c:pt idx="762">
                  <c:v>59.193420851988876</c:v>
                </c:pt>
                <c:pt idx="763">
                  <c:v>56.474562972398338</c:v>
                </c:pt>
                <c:pt idx="764">
                  <c:v>53.506123045757704</c:v>
                </c:pt>
                <c:pt idx="765">
                  <c:v>50.309752683464694</c:v>
                </c:pt>
                <c:pt idx="766">
                  <c:v>46.908614349556657</c:v>
                </c:pt>
                <c:pt idx="767">
                  <c:v>43.327171860988699</c:v>
                </c:pt>
                <c:pt idx="768">
                  <c:v>39.590969746383529</c:v>
                </c:pt>
                <c:pt idx="769">
                  <c:v>35.726403608365857</c:v>
                </c:pt>
                <c:pt idx="770">
                  <c:v>31.760483719967638</c:v>
                </c:pt>
                <c:pt idx="771">
                  <c:v>27.7205941488482</c:v>
                </c:pt>
                <c:pt idx="772">
                  <c:v>23.634249743600968</c:v>
                </c:pt>
                <c:pt idx="773">
                  <c:v>19.528853333770179</c:v>
                </c:pt>
                <c:pt idx="774">
                  <c:v>15.431455489275649</c:v>
                </c:pt>
                <c:pt idx="775">
                  <c:v>11.368519155772058</c:v>
                </c:pt>
                <c:pt idx="776">
                  <c:v>7.3656914303485017</c:v>
                </c:pt>
                <c:pt idx="777">
                  <c:v>3.4475846674783241</c:v>
                </c:pt>
                <c:pt idx="778">
                  <c:v>-0.36243099105803722</c:v>
                </c:pt>
                <c:pt idx="779">
                  <c:v>-4.0424216854104458</c:v>
                </c:pt>
                <c:pt idx="780">
                  <c:v>-7.5720686655438367</c:v>
                </c:pt>
                <c:pt idx="781">
                  <c:v>-10.932830191788556</c:v>
                </c:pt>
                <c:pt idx="782">
                  <c:v>-14.108084993169349</c:v>
                </c:pt>
                <c:pt idx="783">
                  <c:v>-17.083255954612465</c:v>
                </c:pt>
                <c:pt idx="784">
                  <c:v>-19.845912903141365</c:v>
                </c:pt>
                <c:pt idx="785">
                  <c:v>-22.385853573183223</c:v>
                </c:pt>
                <c:pt idx="786">
                  <c:v>-24.695162050071954</c:v>
                </c:pt>
                <c:pt idx="787">
                  <c:v>-26.768244216514994</c:v>
                </c:pt>
                <c:pt idx="788">
                  <c:v>-28.601839956941767</c:v>
                </c:pt>
                <c:pt idx="789">
                  <c:v>-30.195012107000366</c:v>
                </c:pt>
                <c:pt idx="790">
                  <c:v>-31.549112367651841</c:v>
                </c:pt>
                <c:pt idx="791">
                  <c:v>-32.667724633038283</c:v>
                </c:pt>
                <c:pt idx="792">
                  <c:v>-33.556586406270114</c:v>
                </c:pt>
                <c:pt idx="793">
                  <c:v>-34.223489195231913</c:v>
                </c:pt>
                <c:pt idx="794">
                  <c:v>-34.678158989291752</c:v>
                </c:pt>
                <c:pt idx="795">
                  <c:v>-34.932118115312456</c:v>
                </c:pt>
                <c:pt idx="796">
                  <c:v>-34.998529955643725</c:v>
                </c:pt>
                <c:pt idx="797">
                  <c:v>-34.892028179988905</c:v>
                </c:pt>
                <c:pt idx="798">
                  <c:v>-34.628532295493983</c:v>
                </c:pt>
                <c:pt idx="799">
                  <c:v>-34.225051453589714</c:v>
                </c:pt>
                <c:pt idx="800">
                  <c:v>-33.699478566690665</c:v>
                </c:pt>
                <c:pt idx="801">
                  <c:v>-33.070376881684915</c:v>
                </c:pt>
                <c:pt idx="802">
                  <c:v>-32.356761229299558</c:v>
                </c:pt>
                <c:pt idx="803">
                  <c:v>-31.57787621818952</c:v>
                </c:pt>
                <c:pt idx="804">
                  <c:v>-30.752973669486401</c:v>
                </c:pt>
                <c:pt idx="805">
                  <c:v>-29.901091591289681</c:v>
                </c:pt>
                <c:pt idx="806">
                  <c:v>-29.040836973168879</c:v>
                </c:pt>
                <c:pt idx="807">
                  <c:v>-28.190174638368873</c:v>
                </c:pt>
                <c:pt idx="808">
                  <c:v>-27.366224326504501</c:v>
                </c:pt>
                <c:pt idx="809">
                  <c:v>-26.585068092764189</c:v>
                </c:pt>
                <c:pt idx="810">
                  <c:v>-25.861570001878636</c:v>
                </c:pt>
                <c:pt idx="811">
                  <c:v>-25.209209967450413</c:v>
                </c:pt>
                <c:pt idx="812">
                  <c:v>-24.639933440969379</c:v>
                </c:pt>
                <c:pt idx="813">
                  <c:v>-24.164018491422244</c:v>
                </c:pt>
                <c:pt idx="814">
                  <c:v>-23.789961637499843</c:v>
                </c:pt>
                <c:pt idx="815">
                  <c:v>-23.524383601805049</c:v>
                </c:pt>
                <c:pt idx="816">
                  <c:v>-23.371955952106866</c:v>
                </c:pt>
                <c:pt idx="817">
                  <c:v>-23.335349380631122</c:v>
                </c:pt>
                <c:pt idx="818">
                  <c:v>-23.415204150770375</c:v>
                </c:pt>
                <c:pt idx="819">
                  <c:v>-23.610123013670094</c:v>
                </c:pt>
                <c:pt idx="820">
                  <c:v>-23.916686667181175</c:v>
                </c:pt>
                <c:pt idx="821">
                  <c:v>-24.329491598973569</c:v>
                </c:pt>
                <c:pt idx="822">
                  <c:v>-24.841209926500593</c:v>
                </c:pt>
                <c:pt idx="823">
                  <c:v>-25.442670621290848</c:v>
                </c:pt>
                <c:pt idx="824">
                  <c:v>-26.12296128599041</c:v>
                </c:pt>
                <c:pt idx="825">
                  <c:v>-26.869549441878803</c:v>
                </c:pt>
                <c:pt idx="826">
                  <c:v>-27.668422084364657</c:v>
                </c:pt>
                <c:pt idx="827">
                  <c:v>-28.504242076239546</c:v>
                </c:pt>
                <c:pt idx="828">
                  <c:v>-29.360519775116892</c:v>
                </c:pt>
                <c:pt idx="829">
                  <c:v>-30.219798134262966</c:v>
                </c:pt>
                <c:pt idx="830">
                  <c:v>-31.063849376509204</c:v>
                </c:pt>
                <c:pt idx="831">
                  <c:v>-31.87388122053391</c:v>
                </c:pt>
                <c:pt idx="832">
                  <c:v>-32.630750538732173</c:v>
                </c:pt>
                <c:pt idx="833">
                  <c:v>-33.315182247156997</c:v>
                </c:pt>
                <c:pt idx="834">
                  <c:v>-33.907991171426296</c:v>
                </c:pt>
                <c:pt idx="835">
                  <c:v>-34.390304598611657</c:v>
                </c:pt>
                <c:pt idx="836">
                  <c:v>-34.74378321430828</c:v>
                </c:pt>
                <c:pt idx="837">
                  <c:v>-34.950838136456468</c:v>
                </c:pt>
                <c:pt idx="838">
                  <c:v>-34.994841792917732</c:v>
                </c:pt>
                <c:pt idx="839">
                  <c:v>-34.860330447966675</c:v>
                </c:pt>
                <c:pt idx="840">
                  <c:v>-34.533196263166737</c:v>
                </c:pt>
                <c:pt idx="841">
                  <c:v>-34.000866879759457</c:v>
                </c:pt>
                <c:pt idx="842">
                  <c:v>-33.252470631706352</c:v>
                </c:pt>
                <c:pt idx="843">
                  <c:v>-32.278985639663091</c:v>
                </c:pt>
                <c:pt idx="844">
                  <c:v>-31.073371195041361</c:v>
                </c:pt>
                <c:pt idx="845">
                  <c:v>-29.630680018331383</c:v>
                </c:pt>
                <c:pt idx="846">
                  <c:v>-27.948150165284499</c:v>
                </c:pt>
                <c:pt idx="847">
                  <c:v>-26.025275556496574</c:v>
                </c:pt>
                <c:pt idx="848">
                  <c:v>-23.863854318369814</c:v>
                </c:pt>
                <c:pt idx="849">
                  <c:v>-21.468014344261995</c:v>
                </c:pt>
                <c:pt idx="850">
                  <c:v>-18.844215711627363</c:v>
                </c:pt>
                <c:pt idx="851">
                  <c:v>-16.00122982186253</c:v>
                </c:pt>
                <c:pt idx="852">
                  <c:v>-12.950095362097553</c:v>
                </c:pt>
                <c:pt idx="853">
                  <c:v>-9.7040514199581445</c:v>
                </c:pt>
                <c:pt idx="854">
                  <c:v>-6.2784483110942304</c:v>
                </c:pt>
                <c:pt idx="855">
                  <c:v>-2.6906369027114518</c:v>
                </c:pt>
                <c:pt idx="856">
                  <c:v>1.0401625677838808</c:v>
                </c:pt>
                <c:pt idx="857">
                  <c:v>4.8930109737313572</c:v>
                </c:pt>
                <c:pt idx="858">
                  <c:v>8.8454186800843004</c:v>
                </c:pt>
                <c:pt idx="859">
                  <c:v>12.873530243866924</c:v>
                </c:pt>
                <c:pt idx="860">
                  <c:v>16.952323688744848</c:v>
                </c:pt>
              </c:numCache>
            </c:numRef>
          </c:yVal>
          <c:smooth val="0"/>
        </c:ser>
        <c:ser>
          <c:idx val="1"/>
          <c:order val="1"/>
          <c:tx>
            <c:v>VELOCITY</c:v>
          </c:tx>
          <c:marker>
            <c:symbol val="none"/>
          </c:marker>
          <c:xVal>
            <c:numRef>
              <c:f>CALCULATIONS!$AC$20:$AC$24</c:f>
              <c:numCache>
                <c:formatCode>General</c:formatCode>
                <c:ptCount val="5"/>
                <c:pt idx="0">
                  <c:v>-56.297913514466224</c:v>
                </c:pt>
                <c:pt idx="1">
                  <c:v>-71.160727005748569</c:v>
                </c:pt>
                <c:pt idx="2" formatCode="0.00">
                  <c:v>-69.095105863587335</c:v>
                </c:pt>
                <c:pt idx="3" formatCode="0.00">
                  <c:v>-70.253785449653336</c:v>
                </c:pt>
                <c:pt idx="4">
                  <c:v>-71.160727005748569</c:v>
                </c:pt>
              </c:numCache>
            </c:numRef>
          </c:xVal>
          <c:yVal>
            <c:numRef>
              <c:f>CALCULATIONS!$AD$20:$AD$24</c:f>
              <c:numCache>
                <c:formatCode>General</c:formatCode>
                <c:ptCount val="5"/>
                <c:pt idx="0">
                  <c:v>-31.941052073016863</c:v>
                </c:pt>
                <c:pt idx="1">
                  <c:v>-43.527847933676895</c:v>
                </c:pt>
                <c:pt idx="2" formatCode="0.00">
                  <c:v>-43.112309022175012</c:v>
                </c:pt>
                <c:pt idx="3" formatCode="0.00">
                  <c:v>-41.626027673046778</c:v>
                </c:pt>
                <c:pt idx="4">
                  <c:v>-43.527847933676895</c:v>
                </c:pt>
              </c:numCache>
            </c:numRef>
          </c:yVal>
          <c:smooth val="0"/>
        </c:ser>
        <c:ser>
          <c:idx val="2"/>
          <c:order val="2"/>
          <c:tx>
            <c:v>CURRENT POS</c:v>
          </c:tx>
          <c:marker>
            <c:symbol val="square"/>
            <c:size val="7"/>
            <c:spPr>
              <a:solidFill>
                <a:srgbClr val="00B050"/>
              </a:solidFill>
            </c:spPr>
          </c:marker>
          <c:dPt>
            <c:idx val="1"/>
            <c:marker>
              <c:spPr>
                <a:solidFill>
                  <a:srgbClr val="00B050"/>
                </a:solidFill>
                <a:ln>
                  <a:solidFill>
                    <a:schemeClr val="accent1"/>
                  </a:solidFill>
                </a:ln>
              </c:spPr>
            </c:marker>
            <c:bubble3D val="0"/>
            <c:spPr>
              <a:ln>
                <a:noFill/>
              </a:ln>
            </c:spPr>
          </c:dPt>
          <c:xVal>
            <c:numRef>
              <c:f>CALCULATIONS!$AC$12</c:f>
              <c:numCache>
                <c:formatCode>General</c:formatCode>
                <c:ptCount val="1"/>
              </c:numCache>
            </c:numRef>
          </c:xVal>
          <c:yVal>
            <c:numRef>
              <c:f>CALCULATIONS!$AD$12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3"/>
          <c:order val="3"/>
          <c:tx>
            <c:v>currenta</c:v>
          </c:tx>
          <c:spPr>
            <a:ln w="698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CALCULATIONS!$AE$20:$AE$24</c:f>
              <c:numCache>
                <c:formatCode>General</c:formatCode>
                <c:ptCount val="5"/>
                <c:pt idx="0">
                  <c:v>-56.297913514466224</c:v>
                </c:pt>
                <c:pt idx="1">
                  <c:v>-33.942354687563125</c:v>
                </c:pt>
                <c:pt idx="2" formatCode="0.00">
                  <c:v>-37.348007209360915</c:v>
                </c:pt>
                <c:pt idx="3" formatCode="0.00">
                  <c:v>-35.007813931145954</c:v>
                </c:pt>
                <c:pt idx="4">
                  <c:v>-33.942354687563125</c:v>
                </c:pt>
              </c:numCache>
            </c:numRef>
          </c:xVal>
          <c:yVal>
            <c:numRef>
              <c:f>CALCULATIONS!$AF$20:$AF$24</c:f>
              <c:numCache>
                <c:formatCode>General</c:formatCode>
                <c:ptCount val="5"/>
                <c:pt idx="0">
                  <c:v>-31.941052073016863</c:v>
                </c:pt>
                <c:pt idx="1">
                  <c:v>-8.5391192908672551</c:v>
                </c:pt>
                <c:pt idx="2" formatCode="0.00">
                  <c:v>-9.7615346277370634</c:v>
                </c:pt>
                <c:pt idx="3" formatCode="0.00">
                  <c:v>-11.99709051042737</c:v>
                </c:pt>
                <c:pt idx="4">
                  <c:v>-8.5391192908672551</c:v>
                </c:pt>
              </c:numCache>
            </c:numRef>
          </c:yVal>
          <c:smooth val="0"/>
        </c:ser>
        <c:ser>
          <c:idx val="4"/>
          <c:order val="4"/>
          <c:tx>
            <c:v>magn forde</c:v>
          </c:tx>
          <c:marker>
            <c:symbol val="none"/>
          </c:marker>
          <c:xVal>
            <c:numRef>
              <c:f>CALCULATIONS!$AC$31:$AC$35</c:f>
            </c:numRef>
          </c:xVal>
          <c:yVal>
            <c:numRef>
              <c:f>CALCULATIONS!$AD$31:$AD$35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v>Kx</c:v>
          </c:tx>
          <c:marker>
            <c:symbol val="none"/>
          </c:marker>
          <c:xVal>
            <c:numRef>
              <c:f>CALCULATIONS!$AE$31:$AE$35</c:f>
            </c:numRef>
          </c:xVal>
          <c:yVal>
            <c:numRef>
              <c:f>CALCULATIONS!$AF$31:$AF$35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>
                  <c:v>0</c:v>
                </c:pt>
              </c:numCache>
            </c:numRef>
          </c:yVal>
          <c:smooth val="0"/>
        </c:ser>
        <c:ser>
          <c:idx val="6"/>
          <c:order val="6"/>
          <c:tx>
            <c:v>total force</c:v>
          </c:tx>
          <c:marker>
            <c:symbol val="none"/>
          </c:marker>
          <c:dPt>
            <c:idx val="1"/>
            <c:bubble3D val="0"/>
            <c:spPr>
              <a:ln w="47625"/>
            </c:spPr>
          </c:dPt>
          <c:xVal>
            <c:numRef>
              <c:f>CALCULATIONS!$AC$39:$AC$43</c:f>
              <c:numCache>
                <c:formatCode>General</c:formatCode>
                <c:ptCount val="5"/>
                <c:pt idx="0">
                  <c:v>-56.297913514466224</c:v>
                </c:pt>
                <c:pt idx="1">
                  <c:v>18.220615908544097</c:v>
                </c:pt>
                <c:pt idx="2" formatCode="0.00">
                  <c:v>6.8684408358847975</c:v>
                </c:pt>
                <c:pt idx="3" formatCode="0.00">
                  <c:v>14.669085096601329</c:v>
                </c:pt>
                <c:pt idx="4">
                  <c:v>18.220615908544097</c:v>
                </c:pt>
              </c:numCache>
            </c:numRef>
          </c:xVal>
          <c:yVal>
            <c:numRef>
              <c:f>CALCULATIONS!$AD$39:$AD$43</c:f>
              <c:numCache>
                <c:formatCode>General</c:formatCode>
                <c:ptCount val="5"/>
                <c:pt idx="0">
                  <c:v>-31.941052073016863</c:v>
                </c:pt>
                <c:pt idx="1">
                  <c:v>46.065390534148491</c:v>
                </c:pt>
                <c:pt idx="2" formatCode="0.00">
                  <c:v>41.990672744582469</c:v>
                </c:pt>
                <c:pt idx="3" formatCode="0.00">
                  <c:v>34.538819802281438</c:v>
                </c:pt>
                <c:pt idx="4">
                  <c:v>46.065390534148491</c:v>
                </c:pt>
              </c:numCache>
            </c:numRef>
          </c:yVal>
          <c:smooth val="0"/>
        </c:ser>
        <c:ser>
          <c:idx val="7"/>
          <c:order val="7"/>
          <c:tx>
            <c:v>lines</c:v>
          </c:tx>
          <c:marker>
            <c:symbol val="none"/>
          </c:marker>
          <c:dPt>
            <c:idx val="1"/>
            <c:bubble3D val="0"/>
            <c:spPr>
              <a:ln>
                <a:prstDash val="dash"/>
              </a:ln>
            </c:spPr>
          </c:dPt>
          <c:dPt>
            <c:idx val="2"/>
            <c:bubble3D val="0"/>
            <c:spPr>
              <a:ln>
                <a:prstDash val="dash"/>
              </a:ln>
            </c:spPr>
          </c:dPt>
          <c:xVal>
            <c:numRef>
              <c:f>CALCULATIONS!$AH$31:$AH$33</c:f>
            </c:numRef>
          </c:xVal>
          <c:yVal>
            <c:numRef>
              <c:f>CALCULATIONS!$AI$31:$AI$33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0"/>
        </c:ser>
        <c:ser>
          <c:idx val="8"/>
          <c:order val="8"/>
          <c:tx>
            <c:v>CURVATURE</c:v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CALCULATIONS!$L$59:$L$139</c:f>
              <c:numCache>
                <c:formatCode>General</c:formatCode>
                <c:ptCount val="81"/>
                <c:pt idx="0">
                  <c:v>-178.02754193663759</c:v>
                </c:pt>
                <c:pt idx="1">
                  <c:v>-177.79516301638486</c:v>
                </c:pt>
                <c:pt idx="2">
                  <c:v>-177.09945894894383</c:v>
                </c:pt>
                <c:pt idx="3">
                  <c:v>-175.94471898123538</c:v>
                </c:pt>
                <c:pt idx="4">
                  <c:v>-174.33806246915043</c:v>
                </c:pt>
                <c:pt idx="5">
                  <c:v>-172.28939498435346</c:v>
                </c:pt>
                <c:pt idx="6">
                  <c:v>-169.81134724313938</c:v>
                </c:pt>
                <c:pt idx="7">
                  <c:v>-166.91919723386718</c:v>
                </c:pt>
                <c:pt idx="8">
                  <c:v>-163.63077602308158</c:v>
                </c:pt>
                <c:pt idx="9">
                  <c:v>-159.96635782105801</c:v>
                </c:pt>
                <c:pt idx="10">
                  <c:v>-155.94853498455473</c:v>
                </c:pt>
                <c:pt idx="11">
                  <c:v>-151.60207872742038</c:v>
                </c:pt>
                <c:pt idx="12">
                  <c:v>-146.95378639782362</c:v>
                </c:pt>
                <c:pt idx="13">
                  <c:v>-142.03231626369043</c:v>
                </c:pt>
                <c:pt idx="14">
                  <c:v>-136.86801082495265</c:v>
                </c:pt>
                <c:pt idx="15">
                  <c:v>-131.49270974194593</c:v>
                </c:pt>
                <c:pt idx="16">
                  <c:v>-125.93955353331596</c:v>
                </c:pt>
                <c:pt idx="17">
                  <c:v>-120.24277925370082</c:v>
                </c:pt>
                <c:pt idx="18">
                  <c:v>-114.43750941090398</c:v>
                </c:pt>
                <c:pt idx="19">
                  <c:v>-108.55953542395443</c:v>
                </c:pt>
                <c:pt idx="20">
                  <c:v>-102.64509695710638</c:v>
                </c:pt>
                <c:pt idx="21">
                  <c:v>-96.730658490258335</c:v>
                </c:pt>
                <c:pt idx="22">
                  <c:v>-90.85268450330878</c:v>
                </c:pt>
                <c:pt idx="23">
                  <c:v>-85.047414660511947</c:v>
                </c:pt>
                <c:pt idx="24">
                  <c:v>-79.350640380896792</c:v>
                </c:pt>
                <c:pt idx="25">
                  <c:v>-73.797484172266834</c:v>
                </c:pt>
                <c:pt idx="26">
                  <c:v>-68.422183089260102</c:v>
                </c:pt>
                <c:pt idx="27">
                  <c:v>-63.257877650522325</c:v>
                </c:pt>
                <c:pt idx="28">
                  <c:v>-58.336407516389144</c:v>
                </c:pt>
                <c:pt idx="29">
                  <c:v>-53.688115186792373</c:v>
                </c:pt>
                <c:pt idx="30">
                  <c:v>-49.341658929658031</c:v>
                </c:pt>
                <c:pt idx="31">
                  <c:v>-45.323836093154725</c:v>
                </c:pt>
                <c:pt idx="32">
                  <c:v>-41.659417891131184</c:v>
                </c:pt>
                <c:pt idx="33">
                  <c:v>-38.370996680345556</c:v>
                </c:pt>
                <c:pt idx="34">
                  <c:v>-35.478846671073384</c:v>
                </c:pt>
                <c:pt idx="35">
                  <c:v>-33.000798929859272</c:v>
                </c:pt>
                <c:pt idx="36">
                  <c:v>-30.952131445062321</c:v>
                </c:pt>
                <c:pt idx="37">
                  <c:v>-29.345474932977368</c:v>
                </c:pt>
                <c:pt idx="38">
                  <c:v>-28.190734965268916</c:v>
                </c:pt>
                <c:pt idx="39">
                  <c:v>-27.495030897827888</c:v>
                </c:pt>
                <c:pt idx="40">
                  <c:v>-27.262651977575146</c:v>
                </c:pt>
                <c:pt idx="41">
                  <c:v>-27.495030897827888</c:v>
                </c:pt>
                <c:pt idx="42">
                  <c:v>-28.190734965268902</c:v>
                </c:pt>
                <c:pt idx="43">
                  <c:v>-29.345474932977353</c:v>
                </c:pt>
                <c:pt idx="44">
                  <c:v>-30.952131445062307</c:v>
                </c:pt>
                <c:pt idx="45">
                  <c:v>-33.000798929859258</c:v>
                </c:pt>
                <c:pt idx="46">
                  <c:v>-35.47884667107337</c:v>
                </c:pt>
                <c:pt idx="47">
                  <c:v>-38.370996680345556</c:v>
                </c:pt>
                <c:pt idx="48">
                  <c:v>-41.659417891131163</c:v>
                </c:pt>
                <c:pt idx="49">
                  <c:v>-45.323836093154718</c:v>
                </c:pt>
                <c:pt idx="50">
                  <c:v>-49.341658929658017</c:v>
                </c:pt>
                <c:pt idx="51">
                  <c:v>-53.688115186792331</c:v>
                </c:pt>
                <c:pt idx="52">
                  <c:v>-58.33640751638913</c:v>
                </c:pt>
                <c:pt idx="53">
                  <c:v>-63.257877650522346</c:v>
                </c:pt>
                <c:pt idx="54">
                  <c:v>-68.422183089260159</c:v>
                </c:pt>
                <c:pt idx="55">
                  <c:v>-73.79748417226692</c:v>
                </c:pt>
                <c:pt idx="56">
                  <c:v>-79.350640380896905</c:v>
                </c:pt>
                <c:pt idx="57">
                  <c:v>-85.047414660512089</c:v>
                </c:pt>
                <c:pt idx="58">
                  <c:v>-90.85268450330895</c:v>
                </c:pt>
                <c:pt idx="59">
                  <c:v>-96.730658490258548</c:v>
                </c:pt>
                <c:pt idx="60">
                  <c:v>-102.64509695710663</c:v>
                </c:pt>
                <c:pt idx="61">
                  <c:v>-108.55953542395471</c:v>
                </c:pt>
                <c:pt idx="62">
                  <c:v>-114.4375094109043</c:v>
                </c:pt>
                <c:pt idx="63">
                  <c:v>-120.24277925370116</c:v>
                </c:pt>
                <c:pt idx="64">
                  <c:v>-125.93955353331633</c:v>
                </c:pt>
                <c:pt idx="65">
                  <c:v>-131.4927097419463</c:v>
                </c:pt>
                <c:pt idx="66">
                  <c:v>-136.86801082495305</c:v>
                </c:pt>
                <c:pt idx="67">
                  <c:v>-142.03231626369083</c:v>
                </c:pt>
                <c:pt idx="68">
                  <c:v>-146.95378639782405</c:v>
                </c:pt>
                <c:pt idx="69">
                  <c:v>-151.6020787274208</c:v>
                </c:pt>
                <c:pt idx="70">
                  <c:v>-155.94853498455512</c:v>
                </c:pt>
                <c:pt idx="71">
                  <c:v>-159.96635782105841</c:v>
                </c:pt>
                <c:pt idx="72">
                  <c:v>-163.63077602308198</c:v>
                </c:pt>
                <c:pt idx="73">
                  <c:v>-166.91919723386755</c:v>
                </c:pt>
                <c:pt idx="74">
                  <c:v>-169.81134724313972</c:v>
                </c:pt>
                <c:pt idx="75">
                  <c:v>-172.28939498435378</c:v>
                </c:pt>
                <c:pt idx="76">
                  <c:v>-174.33806246915066</c:v>
                </c:pt>
                <c:pt idx="77">
                  <c:v>-175.94471898123558</c:v>
                </c:pt>
                <c:pt idx="78">
                  <c:v>-177.09945894894398</c:v>
                </c:pt>
                <c:pt idx="79">
                  <c:v>-177.79516301638495</c:v>
                </c:pt>
                <c:pt idx="80">
                  <c:v>-178.02754193663759</c:v>
                </c:pt>
              </c:numCache>
            </c:numRef>
          </c:xVal>
          <c:yVal>
            <c:numRef>
              <c:f>CALCULATIONS!$M$59:$M$139</c:f>
              <c:numCache>
                <c:formatCode>General</c:formatCode>
                <c:ptCount val="81"/>
                <c:pt idx="0">
                  <c:v>27.510201892112555</c:v>
                </c:pt>
                <c:pt idx="1">
                  <c:v>21.595763425264508</c:v>
                </c:pt>
                <c:pt idx="2">
                  <c:v>15.71778943831495</c:v>
                </c:pt>
                <c:pt idx="3">
                  <c:v>9.9125195955181198</c:v>
                </c:pt>
                <c:pt idx="4">
                  <c:v>4.2157453159029714</c:v>
                </c:pt>
                <c:pt idx="5">
                  <c:v>-1.3374108927269859</c:v>
                </c:pt>
                <c:pt idx="6">
                  <c:v>-6.7127119757337113</c:v>
                </c:pt>
                <c:pt idx="7">
                  <c:v>-11.877017414471496</c:v>
                </c:pt>
                <c:pt idx="8">
                  <c:v>-16.798487548604683</c:v>
                </c:pt>
                <c:pt idx="9">
                  <c:v>-21.446779878201454</c:v>
                </c:pt>
                <c:pt idx="10">
                  <c:v>-25.793236135335789</c:v>
                </c:pt>
                <c:pt idx="11">
                  <c:v>-29.811058971839095</c:v>
                </c:pt>
                <c:pt idx="12">
                  <c:v>-33.47547717386265</c:v>
                </c:pt>
                <c:pt idx="13">
                  <c:v>-36.763898384648265</c:v>
                </c:pt>
                <c:pt idx="14">
                  <c:v>-39.656048393920436</c:v>
                </c:pt>
                <c:pt idx="15">
                  <c:v>-42.134096135134548</c:v>
                </c:pt>
                <c:pt idx="16">
                  <c:v>-44.182763619931499</c:v>
                </c:pt>
                <c:pt idx="17">
                  <c:v>-45.789420132016453</c:v>
                </c:pt>
                <c:pt idx="18">
                  <c:v>-46.944160099724918</c:v>
                </c:pt>
                <c:pt idx="19">
                  <c:v>-47.639864167165932</c:v>
                </c:pt>
                <c:pt idx="20">
                  <c:v>-47.872243087418674</c:v>
                </c:pt>
                <c:pt idx="21">
                  <c:v>-47.639864167165932</c:v>
                </c:pt>
                <c:pt idx="22">
                  <c:v>-46.944160099724918</c:v>
                </c:pt>
                <c:pt idx="23">
                  <c:v>-45.789420132016467</c:v>
                </c:pt>
                <c:pt idx="24">
                  <c:v>-44.182763619931514</c:v>
                </c:pt>
                <c:pt idx="25">
                  <c:v>-42.134096135134548</c:v>
                </c:pt>
                <c:pt idx="26">
                  <c:v>-39.65604839392045</c:v>
                </c:pt>
                <c:pt idx="27">
                  <c:v>-36.763898384648265</c:v>
                </c:pt>
                <c:pt idx="28">
                  <c:v>-33.47547717386265</c:v>
                </c:pt>
                <c:pt idx="29">
                  <c:v>-29.811058971839103</c:v>
                </c:pt>
                <c:pt idx="30">
                  <c:v>-25.793236135335796</c:v>
                </c:pt>
                <c:pt idx="31">
                  <c:v>-21.446779878201461</c:v>
                </c:pt>
                <c:pt idx="32">
                  <c:v>-16.79848754860469</c:v>
                </c:pt>
                <c:pt idx="33">
                  <c:v>-11.877017414471503</c:v>
                </c:pt>
                <c:pt idx="34">
                  <c:v>-6.7127119757337255</c:v>
                </c:pt>
                <c:pt idx="35">
                  <c:v>-1.337410892726993</c:v>
                </c:pt>
                <c:pt idx="36">
                  <c:v>4.2157453159029643</c:v>
                </c:pt>
                <c:pt idx="37">
                  <c:v>9.9125195955181091</c:v>
                </c:pt>
                <c:pt idx="38">
                  <c:v>15.717789438314941</c:v>
                </c:pt>
                <c:pt idx="39">
                  <c:v>21.595763425264501</c:v>
                </c:pt>
                <c:pt idx="40">
                  <c:v>27.510201892112544</c:v>
                </c:pt>
                <c:pt idx="41">
                  <c:v>33.424640358960588</c:v>
                </c:pt>
                <c:pt idx="42">
                  <c:v>39.30261434591015</c:v>
                </c:pt>
                <c:pt idx="43">
                  <c:v>45.107884188706983</c:v>
                </c:pt>
                <c:pt idx="44">
                  <c:v>50.804658468322131</c:v>
                </c:pt>
                <c:pt idx="45">
                  <c:v>56.357814676952088</c:v>
                </c:pt>
                <c:pt idx="46">
                  <c:v>61.733115759958821</c:v>
                </c:pt>
                <c:pt idx="47">
                  <c:v>66.897421198696591</c:v>
                </c:pt>
                <c:pt idx="48">
                  <c:v>71.818891332829793</c:v>
                </c:pt>
                <c:pt idx="49">
                  <c:v>76.46718366242655</c:v>
                </c:pt>
                <c:pt idx="50">
                  <c:v>80.813639919560899</c:v>
                </c:pt>
                <c:pt idx="51">
                  <c:v>84.831462756064184</c:v>
                </c:pt>
                <c:pt idx="52">
                  <c:v>88.495880958087753</c:v>
                </c:pt>
                <c:pt idx="53">
                  <c:v>91.784302168873381</c:v>
                </c:pt>
                <c:pt idx="54">
                  <c:v>94.676452178145581</c:v>
                </c:pt>
                <c:pt idx="55">
                  <c:v>97.154499919359694</c:v>
                </c:pt>
                <c:pt idx="56">
                  <c:v>99.203167404156659</c:v>
                </c:pt>
                <c:pt idx="57">
                  <c:v>100.80982391624161</c:v>
                </c:pt>
                <c:pt idx="58">
                  <c:v>101.96456388395006</c:v>
                </c:pt>
                <c:pt idx="59">
                  <c:v>102.66026795139106</c:v>
                </c:pt>
                <c:pt idx="60">
                  <c:v>102.89264687164379</c:v>
                </c:pt>
                <c:pt idx="61">
                  <c:v>102.66026795139103</c:v>
                </c:pt>
                <c:pt idx="62">
                  <c:v>101.96456388394998</c:v>
                </c:pt>
                <c:pt idx="63">
                  <c:v>100.8098239162415</c:v>
                </c:pt>
                <c:pt idx="64">
                  <c:v>99.203167404156488</c:v>
                </c:pt>
                <c:pt idx="65">
                  <c:v>97.154499919359495</c:v>
                </c:pt>
                <c:pt idx="66">
                  <c:v>94.676452178145354</c:v>
                </c:pt>
                <c:pt idx="67">
                  <c:v>91.784302168873126</c:v>
                </c:pt>
                <c:pt idx="68">
                  <c:v>88.49588095808744</c:v>
                </c:pt>
                <c:pt idx="69">
                  <c:v>84.831462756063843</c:v>
                </c:pt>
                <c:pt idx="70">
                  <c:v>80.813639919560487</c:v>
                </c:pt>
                <c:pt idx="71">
                  <c:v>76.467183662426095</c:v>
                </c:pt>
                <c:pt idx="72">
                  <c:v>71.818891332829267</c:v>
                </c:pt>
                <c:pt idx="73">
                  <c:v>66.897421198696023</c:v>
                </c:pt>
                <c:pt idx="74">
                  <c:v>61.733115759958189</c:v>
                </c:pt>
                <c:pt idx="75">
                  <c:v>56.357814676951406</c:v>
                </c:pt>
                <c:pt idx="76">
                  <c:v>50.804658468321392</c:v>
                </c:pt>
                <c:pt idx="77">
                  <c:v>45.107884188706194</c:v>
                </c:pt>
                <c:pt idx="78">
                  <c:v>39.302614345909319</c:v>
                </c:pt>
                <c:pt idx="79">
                  <c:v>33.424640358959721</c:v>
                </c:pt>
                <c:pt idx="80">
                  <c:v>27.510201892111635</c:v>
                </c:pt>
              </c:numCache>
            </c:numRef>
          </c:yVal>
          <c:smooth val="0"/>
        </c:ser>
        <c:ser>
          <c:idx val="9"/>
          <c:order val="9"/>
          <c:tx>
            <c:v>kyklos diskoy</c:v>
          </c:tx>
          <c:marker>
            <c:symbol val="none"/>
          </c:marker>
          <c:xVal>
            <c:numRef>
              <c:f>CALCULATIONS!$O$58:$O$158</c:f>
              <c:numCache>
                <c:formatCode>General</c:formatCode>
                <c:ptCount val="101"/>
                <c:pt idx="0">
                  <c:v>70</c:v>
                </c:pt>
                <c:pt idx="1">
                  <c:v>69.86187098997901</c:v>
                </c:pt>
                <c:pt idx="2">
                  <c:v>69.448029092013456</c:v>
                </c:pt>
                <c:pt idx="3">
                  <c:v>68.760107551008204</c:v>
                </c:pt>
                <c:pt idx="4">
                  <c:v>67.800821279004168</c:v>
                </c:pt>
                <c:pt idx="5">
                  <c:v>66.573956140660741</c:v>
                </c:pt>
                <c:pt idx="6">
                  <c:v>65.084354012177599</c:v>
                </c:pt>
                <c:pt idx="7">
                  <c:v>63.337893672621369</c:v>
                </c:pt>
                <c:pt idx="8">
                  <c:v>61.341467603070448</c:v>
                </c:pt>
                <c:pt idx="9">
                  <c:v>59.102954785141065</c:v>
                </c:pt>
                <c:pt idx="10">
                  <c:v>56.631189606246323</c:v>
                </c:pt>
                <c:pt idx="11">
                  <c:v>53.935926994305255</c:v>
                </c:pt>
                <c:pt idx="12">
                  <c:v>51.027803919498815</c:v>
                </c:pt>
                <c:pt idx="13">
                  <c:v>47.918297415008219</c:v>
                </c:pt>
                <c:pt idx="14">
                  <c:v>44.619679282408292</c:v>
                </c:pt>
                <c:pt idx="15">
                  <c:v>41.144967660473135</c:v>
                </c:pt>
                <c:pt idx="16">
                  <c:v>37.507875648529776</c:v>
                </c:pt>
                <c:pt idx="17">
                  <c:v>33.722757187120074</c:v>
                </c:pt>
                <c:pt idx="18">
                  <c:v>29.804550409555087</c:v>
                </c:pt>
                <c:pt idx="19">
                  <c:v>25.76871868792745</c:v>
                </c:pt>
                <c:pt idx="20">
                  <c:v>21.631189606246309</c:v>
                </c:pt>
                <c:pt idx="21">
                  <c:v>17.408292101539818</c:v>
                </c:pt>
                <c:pt idx="22">
                  <c:v>13.1166920210007</c:v>
                </c:pt>
                <c:pt idx="23">
                  <c:v>8.7733263495012679</c:v>
                </c:pt>
                <c:pt idx="24">
                  <c:v>4.3953363670519003</c:v>
                </c:pt>
                <c:pt idx="25">
                  <c:v>-4.2341347442076405E-14</c:v>
                </c:pt>
                <c:pt idx="26">
                  <c:v>-4.3953363670519847</c:v>
                </c:pt>
                <c:pt idx="27">
                  <c:v>-8.7733263495013514</c:v>
                </c:pt>
                <c:pt idx="28">
                  <c:v>-13.116692021000784</c:v>
                </c:pt>
                <c:pt idx="29">
                  <c:v>-17.408292101539899</c:v>
                </c:pt>
                <c:pt idx="30">
                  <c:v>-21.631189606246387</c:v>
                </c:pt>
                <c:pt idx="31">
                  <c:v>-25.768718687927532</c:v>
                </c:pt>
                <c:pt idx="32">
                  <c:v>-29.804550409555148</c:v>
                </c:pt>
                <c:pt idx="33">
                  <c:v>-33.722757187120138</c:v>
                </c:pt>
                <c:pt idx="34">
                  <c:v>-37.507875648529826</c:v>
                </c:pt>
                <c:pt idx="35">
                  <c:v>-41.144967660473192</c:v>
                </c:pt>
                <c:pt idx="36">
                  <c:v>-44.619679282408349</c:v>
                </c:pt>
                <c:pt idx="37">
                  <c:v>-47.918297415008283</c:v>
                </c:pt>
                <c:pt idx="38">
                  <c:v>-51.027803919498879</c:v>
                </c:pt>
                <c:pt idx="39">
                  <c:v>-53.935926994305319</c:v>
                </c:pt>
                <c:pt idx="40">
                  <c:v>-56.631189606246394</c:v>
                </c:pt>
                <c:pt idx="41">
                  <c:v>-59.102954785141122</c:v>
                </c:pt>
                <c:pt idx="42">
                  <c:v>-61.341467603070512</c:v>
                </c:pt>
                <c:pt idx="43">
                  <c:v>-63.337893672621426</c:v>
                </c:pt>
                <c:pt idx="44">
                  <c:v>-65.084354012177656</c:v>
                </c:pt>
                <c:pt idx="45">
                  <c:v>-66.573956140660798</c:v>
                </c:pt>
                <c:pt idx="46">
                  <c:v>-67.800821279004211</c:v>
                </c:pt>
                <c:pt idx="47">
                  <c:v>-68.760107551008232</c:v>
                </c:pt>
                <c:pt idx="48">
                  <c:v>-69.448029092013471</c:v>
                </c:pt>
                <c:pt idx="49">
                  <c:v>-69.86187098997901</c:v>
                </c:pt>
                <c:pt idx="50">
                  <c:v>-70</c:v>
                </c:pt>
                <c:pt idx="51">
                  <c:v>-69.861870989978996</c:v>
                </c:pt>
                <c:pt idx="52">
                  <c:v>-69.448029092013428</c:v>
                </c:pt>
                <c:pt idx="53">
                  <c:v>-68.760107551008176</c:v>
                </c:pt>
                <c:pt idx="54">
                  <c:v>-67.800821279004126</c:v>
                </c:pt>
                <c:pt idx="55">
                  <c:v>-66.573956140660684</c:v>
                </c:pt>
                <c:pt idx="56">
                  <c:v>-65.084354012177513</c:v>
                </c:pt>
                <c:pt idx="57">
                  <c:v>-63.33789367262127</c:v>
                </c:pt>
                <c:pt idx="58">
                  <c:v>-61.341467603070342</c:v>
                </c:pt>
                <c:pt idx="59">
                  <c:v>-59.10295478514093</c:v>
                </c:pt>
                <c:pt idx="60">
                  <c:v>-56.631189606246181</c:v>
                </c:pt>
                <c:pt idx="61">
                  <c:v>-53.935926994305092</c:v>
                </c:pt>
                <c:pt idx="62">
                  <c:v>-51.027803919498638</c:v>
                </c:pt>
                <c:pt idx="63">
                  <c:v>-47.91829741500802</c:v>
                </c:pt>
                <c:pt idx="64">
                  <c:v>-44.619679282408079</c:v>
                </c:pt>
                <c:pt idx="65">
                  <c:v>-41.144967660472922</c:v>
                </c:pt>
                <c:pt idx="66">
                  <c:v>-37.507875648529584</c:v>
                </c:pt>
                <c:pt idx="67">
                  <c:v>-33.722757187119903</c:v>
                </c:pt>
                <c:pt idx="68">
                  <c:v>-29.804550409554938</c:v>
                </c:pt>
                <c:pt idx="69">
                  <c:v>-25.768718687927329</c:v>
                </c:pt>
                <c:pt idx="70">
                  <c:v>-21.631189606246213</c:v>
                </c:pt>
                <c:pt idx="71">
                  <c:v>-17.40829210153975</c:v>
                </c:pt>
                <c:pt idx="72">
                  <c:v>-13.116692021000663</c:v>
                </c:pt>
                <c:pt idx="73">
                  <c:v>-8.7733263495012608</c:v>
                </c:pt>
                <c:pt idx="74">
                  <c:v>-4.3953363670519243</c:v>
                </c:pt>
                <c:pt idx="75">
                  <c:v>-1.286405877654051E-14</c:v>
                </c:pt>
                <c:pt idx="76">
                  <c:v>4.3953363670518986</c:v>
                </c:pt>
                <c:pt idx="77">
                  <c:v>8.7733263495012341</c:v>
                </c:pt>
                <c:pt idx="78">
                  <c:v>13.116692021000638</c:v>
                </c:pt>
                <c:pt idx="79">
                  <c:v>17.408292101539725</c:v>
                </c:pt>
                <c:pt idx="80">
                  <c:v>21.631189606246188</c:v>
                </c:pt>
                <c:pt idx="81">
                  <c:v>25.768718687927308</c:v>
                </c:pt>
                <c:pt idx="82">
                  <c:v>29.804550409554913</c:v>
                </c:pt>
                <c:pt idx="83">
                  <c:v>33.722757187119882</c:v>
                </c:pt>
                <c:pt idx="84">
                  <c:v>37.507875648529563</c:v>
                </c:pt>
                <c:pt idx="85">
                  <c:v>41.144967660472908</c:v>
                </c:pt>
                <c:pt idx="86">
                  <c:v>44.619679282408057</c:v>
                </c:pt>
                <c:pt idx="87">
                  <c:v>47.918297415007977</c:v>
                </c:pt>
                <c:pt idx="88">
                  <c:v>51.027803919498574</c:v>
                </c:pt>
                <c:pt idx="89">
                  <c:v>53.935926994305014</c:v>
                </c:pt>
                <c:pt idx="90">
                  <c:v>56.631189606246089</c:v>
                </c:pt>
                <c:pt idx="91">
                  <c:v>59.102954785140838</c:v>
                </c:pt>
                <c:pt idx="92">
                  <c:v>61.341467603070242</c:v>
                </c:pt>
                <c:pt idx="93">
                  <c:v>63.337893672621171</c:v>
                </c:pt>
                <c:pt idx="94">
                  <c:v>65.084354012177414</c:v>
                </c:pt>
                <c:pt idx="95">
                  <c:v>66.573956140660599</c:v>
                </c:pt>
                <c:pt idx="96">
                  <c:v>67.80082127900404</c:v>
                </c:pt>
                <c:pt idx="97">
                  <c:v>68.760107551008105</c:v>
                </c:pt>
                <c:pt idx="98">
                  <c:v>69.448029092013371</c:v>
                </c:pt>
                <c:pt idx="99">
                  <c:v>69.861870989978968</c:v>
                </c:pt>
                <c:pt idx="100">
                  <c:v>70</c:v>
                </c:pt>
              </c:numCache>
            </c:numRef>
          </c:xVal>
          <c:yVal>
            <c:numRef>
              <c:f>CALCULATIONS!$P$58:$P$158</c:f>
              <c:numCache>
                <c:formatCode>General</c:formatCode>
                <c:ptCount val="101"/>
                <c:pt idx="0">
                  <c:v>0</c:v>
                </c:pt>
                <c:pt idx="1">
                  <c:v>4.3953363670519359</c:v>
                </c:pt>
                <c:pt idx="2">
                  <c:v>8.7733263495012981</c:v>
                </c:pt>
                <c:pt idx="3">
                  <c:v>13.116692021000723</c:v>
                </c:pt>
                <c:pt idx="4">
                  <c:v>17.408292101539836</c:v>
                </c:pt>
                <c:pt idx="5">
                  <c:v>21.631189606246316</c:v>
                </c:pt>
                <c:pt idx="6">
                  <c:v>25.768718687927453</c:v>
                </c:pt>
                <c:pt idx="7">
                  <c:v>29.804550409555084</c:v>
                </c:pt>
                <c:pt idx="8">
                  <c:v>33.722757187120067</c:v>
                </c:pt>
                <c:pt idx="9">
                  <c:v>37.507875648529762</c:v>
                </c:pt>
                <c:pt idx="10">
                  <c:v>41.144967660473114</c:v>
                </c:pt>
                <c:pt idx="11">
                  <c:v>44.619679282408278</c:v>
                </c:pt>
                <c:pt idx="12">
                  <c:v>47.918297415008198</c:v>
                </c:pt>
                <c:pt idx="13">
                  <c:v>51.027803919498794</c:v>
                </c:pt>
                <c:pt idx="14">
                  <c:v>53.935926994305234</c:v>
                </c:pt>
                <c:pt idx="15">
                  <c:v>56.631189606246309</c:v>
                </c:pt>
                <c:pt idx="16">
                  <c:v>59.102954785141044</c:v>
                </c:pt>
                <c:pt idx="17">
                  <c:v>61.341467603070448</c:v>
                </c:pt>
                <c:pt idx="18">
                  <c:v>63.337893672621369</c:v>
                </c:pt>
                <c:pt idx="19">
                  <c:v>65.084354012177599</c:v>
                </c:pt>
                <c:pt idx="20">
                  <c:v>66.573956140660755</c:v>
                </c:pt>
                <c:pt idx="21">
                  <c:v>67.800821279004182</c:v>
                </c:pt>
                <c:pt idx="22">
                  <c:v>68.760107551008204</c:v>
                </c:pt>
                <c:pt idx="23">
                  <c:v>69.448029092013456</c:v>
                </c:pt>
                <c:pt idx="24">
                  <c:v>69.86187098997901</c:v>
                </c:pt>
                <c:pt idx="25">
                  <c:v>70</c:v>
                </c:pt>
                <c:pt idx="26">
                  <c:v>69.86187098997901</c:v>
                </c:pt>
                <c:pt idx="27">
                  <c:v>69.448029092013442</c:v>
                </c:pt>
                <c:pt idx="28">
                  <c:v>68.76010755100819</c:v>
                </c:pt>
                <c:pt idx="29">
                  <c:v>67.800821279004154</c:v>
                </c:pt>
                <c:pt idx="30">
                  <c:v>66.573956140660727</c:v>
                </c:pt>
                <c:pt idx="31">
                  <c:v>65.08435401217757</c:v>
                </c:pt>
                <c:pt idx="32">
                  <c:v>63.337893672621341</c:v>
                </c:pt>
                <c:pt idx="33">
                  <c:v>61.341467603070413</c:v>
                </c:pt>
                <c:pt idx="34">
                  <c:v>59.102954785141009</c:v>
                </c:pt>
                <c:pt idx="35">
                  <c:v>56.631189606246267</c:v>
                </c:pt>
                <c:pt idx="36">
                  <c:v>53.935926994305184</c:v>
                </c:pt>
                <c:pt idx="37">
                  <c:v>51.027803919498737</c:v>
                </c:pt>
                <c:pt idx="38">
                  <c:v>47.918297415008134</c:v>
                </c:pt>
                <c:pt idx="39">
                  <c:v>44.6196792824082</c:v>
                </c:pt>
                <c:pt idx="40">
                  <c:v>41.144967660473029</c:v>
                </c:pt>
                <c:pt idx="41">
                  <c:v>37.507875648529655</c:v>
                </c:pt>
                <c:pt idx="42">
                  <c:v>33.722757187119953</c:v>
                </c:pt>
                <c:pt idx="43">
                  <c:v>29.804550409554963</c:v>
                </c:pt>
                <c:pt idx="44">
                  <c:v>25.768718687927326</c:v>
                </c:pt>
                <c:pt idx="45">
                  <c:v>21.631189606246178</c:v>
                </c:pt>
                <c:pt idx="46">
                  <c:v>17.408292101539686</c:v>
                </c:pt>
                <c:pt idx="47">
                  <c:v>13.116692021000567</c:v>
                </c:pt>
                <c:pt idx="48">
                  <c:v>8.7733263495011329</c:v>
                </c:pt>
                <c:pt idx="49">
                  <c:v>4.3953363670517653</c:v>
                </c:pt>
                <c:pt idx="50">
                  <c:v>-1.7794142895266596E-13</c:v>
                </c:pt>
                <c:pt idx="51">
                  <c:v>-4.3953363670521197</c:v>
                </c:pt>
                <c:pt idx="52">
                  <c:v>-8.7733263495014864</c:v>
                </c:pt>
                <c:pt idx="53">
                  <c:v>-13.116692021000917</c:v>
                </c:pt>
                <c:pt idx="54">
                  <c:v>-17.408292101540031</c:v>
                </c:pt>
                <c:pt idx="55">
                  <c:v>-21.631189606246515</c:v>
                </c:pt>
                <c:pt idx="56">
                  <c:v>-25.768718687927656</c:v>
                </c:pt>
                <c:pt idx="57">
                  <c:v>-29.804550409555283</c:v>
                </c:pt>
                <c:pt idx="58">
                  <c:v>-33.722757187120266</c:v>
                </c:pt>
                <c:pt idx="59">
                  <c:v>-37.507875648529961</c:v>
                </c:pt>
                <c:pt idx="60">
                  <c:v>-41.144967660473313</c:v>
                </c:pt>
                <c:pt idx="61">
                  <c:v>-44.61967928240847</c:v>
                </c:pt>
                <c:pt idx="62">
                  <c:v>-47.918297415008389</c:v>
                </c:pt>
                <c:pt idx="63">
                  <c:v>-51.027803919498979</c:v>
                </c:pt>
                <c:pt idx="64">
                  <c:v>-53.935926994305412</c:v>
                </c:pt>
                <c:pt idx="65">
                  <c:v>-56.631189606246458</c:v>
                </c:pt>
                <c:pt idx="66">
                  <c:v>-59.102954785141172</c:v>
                </c:pt>
                <c:pt idx="67">
                  <c:v>-61.341467603070541</c:v>
                </c:pt>
                <c:pt idx="68">
                  <c:v>-63.337893672621433</c:v>
                </c:pt>
                <c:pt idx="69">
                  <c:v>-65.084354012177656</c:v>
                </c:pt>
                <c:pt idx="70">
                  <c:v>-66.573956140660783</c:v>
                </c:pt>
                <c:pt idx="71">
                  <c:v>-67.800821279004197</c:v>
                </c:pt>
                <c:pt idx="72">
                  <c:v>-68.760107551008218</c:v>
                </c:pt>
                <c:pt idx="73">
                  <c:v>-69.448029092013456</c:v>
                </c:pt>
                <c:pt idx="74">
                  <c:v>-69.86187098997901</c:v>
                </c:pt>
                <c:pt idx="75">
                  <c:v>-70</c:v>
                </c:pt>
                <c:pt idx="76">
                  <c:v>-69.86187098997901</c:v>
                </c:pt>
                <c:pt idx="77">
                  <c:v>-69.448029092013456</c:v>
                </c:pt>
                <c:pt idx="78">
                  <c:v>-68.760107551008232</c:v>
                </c:pt>
                <c:pt idx="79">
                  <c:v>-67.800821279004211</c:v>
                </c:pt>
                <c:pt idx="80">
                  <c:v>-66.573956140660798</c:v>
                </c:pt>
                <c:pt idx="81">
                  <c:v>-65.084354012177656</c:v>
                </c:pt>
                <c:pt idx="82">
                  <c:v>-63.337893672621448</c:v>
                </c:pt>
                <c:pt idx="83">
                  <c:v>-61.341467603070555</c:v>
                </c:pt>
                <c:pt idx="84">
                  <c:v>-59.102954785141179</c:v>
                </c:pt>
                <c:pt idx="85">
                  <c:v>-56.63118960624648</c:v>
                </c:pt>
                <c:pt idx="86">
                  <c:v>-53.935926994305426</c:v>
                </c:pt>
                <c:pt idx="87">
                  <c:v>-51.027803919499021</c:v>
                </c:pt>
                <c:pt idx="88">
                  <c:v>-47.918297415008453</c:v>
                </c:pt>
                <c:pt idx="89">
                  <c:v>-44.619679282408562</c:v>
                </c:pt>
                <c:pt idx="90">
                  <c:v>-41.144967660473434</c:v>
                </c:pt>
                <c:pt idx="91">
                  <c:v>-37.507875648530117</c:v>
                </c:pt>
                <c:pt idx="92">
                  <c:v>-33.72275718712045</c:v>
                </c:pt>
                <c:pt idx="93">
                  <c:v>-29.804550409555507</c:v>
                </c:pt>
                <c:pt idx="94">
                  <c:v>-25.768718687927912</c:v>
                </c:pt>
                <c:pt idx="95">
                  <c:v>-21.631189606246807</c:v>
                </c:pt>
                <c:pt idx="96">
                  <c:v>-17.408292101540358</c:v>
                </c:pt>
                <c:pt idx="97">
                  <c:v>-13.116692021001278</c:v>
                </c:pt>
                <c:pt idx="98">
                  <c:v>-8.7733263495018807</c:v>
                </c:pt>
                <c:pt idx="99">
                  <c:v>-4.3953363670525487</c:v>
                </c:pt>
                <c:pt idx="100">
                  <c:v>-6.3887697215880834E-13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760064"/>
        <c:axId val="298766336"/>
      </c:scatterChart>
      <c:valAx>
        <c:axId val="298760064"/>
        <c:scaling>
          <c:orientation val="minMax"/>
          <c:max val="100"/>
          <c:min val="-100"/>
        </c:scaling>
        <c:delete val="0"/>
        <c:axPos val="b"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298766336"/>
        <c:crosses val="autoZero"/>
        <c:crossBetween val="midCat"/>
      </c:valAx>
      <c:valAx>
        <c:axId val="298766336"/>
        <c:scaling>
          <c:orientation val="minMax"/>
          <c:max val="100"/>
          <c:min val="-100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2987600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577025717243187"/>
          <c:y val="0.12975462962962964"/>
          <c:w val="0.22315743544783589"/>
          <c:h val="0.4252833333333333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magnetic Foucault'</a:t>
            </a:r>
          </a:p>
        </c:rich>
      </c:tx>
      <c:layout/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CALCULATIONS!$T$21:$T$881</c:f>
              <c:numCache>
                <c:formatCode>General</c:formatCode>
                <c:ptCount val="861"/>
                <c:pt idx="0">
                  <c:v>0</c:v>
                </c:pt>
                <c:pt idx="1">
                  <c:v>3.4592569951881575</c:v>
                </c:pt>
                <c:pt idx="2">
                  <c:v>6.6762154029756244</c:v>
                </c:pt>
                <c:pt idx="3">
                  <c:v>9.4192793356793523</c:v>
                </c:pt>
                <c:pt idx="4">
                  <c:v>11.47782120068053</c:v>
                </c:pt>
                <c:pt idx="5">
                  <c:v>12.671590617129272</c:v>
                </c:pt>
                <c:pt idx="6">
                  <c:v>12.858881440026686</c:v>
                </c:pt>
                <c:pt idx="7">
                  <c:v>11.94312149627692</c:v>
                </c:pt>
                <c:pt idx="8">
                  <c:v>9.8776129249693856</c:v>
                </c:pt>
                <c:pt idx="9">
                  <c:v>6.6682252437749163</c:v>
                </c:pt>
                <c:pt idx="10">
                  <c:v>2.3739254706224888</c:v>
                </c:pt>
                <c:pt idx="11">
                  <c:v>-2.894883468464577</c:v>
                </c:pt>
                <c:pt idx="12">
                  <c:v>-8.9801566895626319</c:v>
                </c:pt>
                <c:pt idx="13">
                  <c:v>-15.68198847585049</c:v>
                </c:pt>
                <c:pt idx="14">
                  <c:v>-22.766155294139416</c:v>
                </c:pt>
                <c:pt idx="15">
                  <c:v>-29.973124249046553</c:v>
                </c:pt>
                <c:pt idx="16">
                  <c:v>-37.028171126417973</c:v>
                </c:pt>
                <c:pt idx="17">
                  <c:v>-43.652206936775507</c:v>
                </c:pt>
                <c:pt idx="18">
                  <c:v>-49.572882596056672</c:v>
                </c:pt>
                <c:pt idx="19">
                  <c:v>-54.535529252054687</c:v>
                </c:pt>
                <c:pt idx="20">
                  <c:v>-58.313497274676358</c:v>
                </c:pt>
                <c:pt idx="21">
                  <c:v>-60.717479867186178</c:v>
                </c:pt>
                <c:pt idx="22">
                  <c:v>-61.60344671981872</c:v>
                </c:pt>
                <c:pt idx="23">
                  <c:v>-60.878867553356443</c:v>
                </c:pt>
                <c:pt idx="24">
                  <c:v>-58.506972628544681</c:v>
                </c:pt>
                <c:pt idx="25">
                  <c:v>-54.508874656848292</c:v>
                </c:pt>
                <c:pt idx="26">
                  <c:v>-48.963460963956585</c:v>
                </c:pt>
                <c:pt idx="27">
                  <c:v>-42.005052872643567</c:v>
                </c:pt>
                <c:pt idx="28">
                  <c:v>-33.818917580987858</c:v>
                </c:pt>
                <c:pt idx="29">
                  <c:v>-24.634802801970793</c:v>
                </c:pt>
                <c:pt idx="30">
                  <c:v>-14.718742719057637</c:v>
                </c:pt>
                <c:pt idx="31">
                  <c:v>-4.3634522837774643</c:v>
                </c:pt>
                <c:pt idx="32">
                  <c:v>6.1223171897326729</c:v>
                </c:pt>
                <c:pt idx="33">
                  <c:v>16.42504701798206</c:v>
                </c:pt>
                <c:pt idx="34">
                  <c:v>26.237905860790537</c:v>
                </c:pt>
                <c:pt idx="35">
                  <c:v>35.271943924294412</c:v>
                </c:pt>
                <c:pt idx="36">
                  <c:v>43.266590750040301</c:v>
                </c:pt>
                <c:pt idx="37">
                  <c:v>49.999048285204303</c:v>
                </c:pt>
                <c:pt idx="38">
                  <c:v>55.292214704097276</c:v>
                </c:pt>
                <c:pt idx="39">
                  <c:v>59.020832659550301</c:v>
                </c:pt>
                <c:pt idx="40">
                  <c:v>61.115625967595875</c:v>
                </c:pt>
                <c:pt idx="41">
                  <c:v>61.565268371046407</c:v>
                </c:pt>
                <c:pt idx="42">
                  <c:v>60.416113817565368</c:v>
                </c:pt>
                <c:pt idx="43">
                  <c:v>57.769706211824811</c:v>
                </c:pt>
                <c:pt idx="44">
                  <c:v>53.778174337344637</c:v>
                </c:pt>
                <c:pt idx="45">
                  <c:v>48.637701101739736</c:v>
                </c:pt>
                <c:pt idx="46">
                  <c:v>42.580332120679735</c:v>
                </c:pt>
                <c:pt idx="47">
                  <c:v>35.864453905610901</c:v>
                </c:pt>
                <c:pt idx="48">
                  <c:v>28.764323966449943</c:v>
                </c:pt>
                <c:pt idx="49">
                  <c:v>21.559071918033968</c:v>
                </c:pt>
                <c:pt idx="50">
                  <c:v>14.521610732081747</c:v>
                </c:pt>
                <c:pt idx="51">
                  <c:v>7.9078998156964664</c:v>
                </c:pt>
                <c:pt idx="52">
                  <c:v>1.9469865322073667</c:v>
                </c:pt>
                <c:pt idx="53">
                  <c:v>-3.1677792786118117</c:v>
                </c:pt>
                <c:pt idx="54">
                  <c:v>-7.2860109878677184</c:v>
                </c:pt>
                <c:pt idx="55">
                  <c:v>-10.305745834310956</c:v>
                </c:pt>
                <c:pt idx="56">
                  <c:v>-12.17688819476488</c:v>
                </c:pt>
                <c:pt idx="57">
                  <c:v>-12.902504407346337</c:v>
                </c:pt>
                <c:pt idx="58">
                  <c:v>-12.537924544423287</c:v>
                </c:pt>
                <c:pt idx="59">
                  <c:v>-11.187694698140977</c:v>
                </c:pt>
                <c:pt idx="60">
                  <c:v>-9.0005096930527291</c:v>
                </c:pt>
                <c:pt idx="61">
                  <c:v>-6.1623372287655407</c:v>
                </c:pt>
                <c:pt idx="62">
                  <c:v>-2.8880170420783635</c:v>
                </c:pt>
                <c:pt idx="63">
                  <c:v>0.58832013578766851</c:v>
                </c:pt>
                <c:pt idx="64">
                  <c:v>4.0236217087867043</c:v>
                </c:pt>
                <c:pt idx="65">
                  <c:v>7.1766467058589933</c:v>
                </c:pt>
                <c:pt idx="66">
                  <c:v>9.8186252917846577</c:v>
                </c:pt>
                <c:pt idx="67">
                  <c:v>11.743408926754809</c:v>
                </c:pt>
                <c:pt idx="68">
                  <c:v>12.776696230126094</c:v>
                </c:pt>
                <c:pt idx="69">
                  <c:v>12.783956676956661</c:v>
                </c:pt>
                <c:pt idx="70">
                  <c:v>11.676726494162782</c:v>
                </c:pt>
                <c:pt idx="71">
                  <c:v>9.4170164406668899</c:v>
                </c:pt>
                <c:pt idx="72">
                  <c:v>6.0196469445042027</c:v>
                </c:pt>
                <c:pt idx="73">
                  <c:v>1.5524093029176707</c:v>
                </c:pt>
                <c:pt idx="74">
                  <c:v>-3.8659609952711138</c:v>
                </c:pt>
                <c:pt idx="75">
                  <c:v>-10.069924781617079</c:v>
                </c:pt>
                <c:pt idx="76">
                  <c:v>-16.853234411219404</c:v>
                </c:pt>
                <c:pt idx="77">
                  <c:v>-23.976745699595789</c:v>
                </c:pt>
                <c:pt idx="78">
                  <c:v>-31.177639257630943</c:v>
                </c:pt>
                <c:pt idx="79">
                  <c:v>-38.179686722361161</c:v>
                </c:pt>
                <c:pt idx="80">
                  <c:v>-44.704154715095953</c:v>
                </c:pt>
                <c:pt idx="81">
                  <c:v>-50.480912903524619</c:v>
                </c:pt>
                <c:pt idx="82">
                  <c:v>-55.25930336597046</c:v>
                </c:pt>
                <c:pt idx="83">
                  <c:v>-58.818336930170823</c:v>
                </c:pt>
                <c:pt idx="84">
                  <c:v>-60.975807958442545</c:v>
                </c:pt>
                <c:pt idx="85">
                  <c:v>-61.595961157606652</c:v>
                </c:pt>
                <c:pt idx="86">
                  <c:v>-60.595400737049737</c:v>
                </c:pt>
                <c:pt idx="87">
                  <c:v>-57.947001369348385</c:v>
                </c:pt>
                <c:pt idx="88">
                  <c:v>-53.681659178345768</c:v>
                </c:pt>
                <c:pt idx="89">
                  <c:v>-47.887806258020966</c:v>
                </c:pt>
                <c:pt idx="90">
                  <c:v>-40.708700620469678</c:v>
                </c:pt>
                <c:pt idx="91">
                  <c:v>-32.337591466446682</c:v>
                </c:pt>
                <c:pt idx="92">
                  <c:v>-23.010943766024361</c:v>
                </c:pt>
                <c:pt idx="93">
                  <c:v>-12.999982983528282</c:v>
                </c:pt>
                <c:pt idx="94">
                  <c:v>-2.6008873216098225</c:v>
                </c:pt>
                <c:pt idx="95">
                  <c:v>7.8759915543672729</c:v>
                </c:pt>
                <c:pt idx="96">
                  <c:v>18.117459851501273</c:v>
                </c:pt>
                <c:pt idx="97">
                  <c:v>27.818923704903021</c:v>
                </c:pt>
                <c:pt idx="98">
                  <c:v>36.695496226202742</c:v>
                </c:pt>
                <c:pt idx="99">
                  <c:v>44.492337094885414</c:v>
                </c:pt>
                <c:pt idx="100">
                  <c:v>50.99382265659532</c:v>
                </c:pt>
                <c:pt idx="101">
                  <c:v>56.031190833095287</c:v>
                </c:pt>
                <c:pt idx="102">
                  <c:v>59.488365570767591</c:v>
                </c:pt>
                <c:pt idx="103">
                  <c:v>61.305737653376994</c:v>
                </c:pt>
                <c:pt idx="104">
                  <c:v>61.481759610701239</c:v>
                </c:pt>
                <c:pt idx="105">
                  <c:v>60.072298947770264</c:v>
                </c:pt>
                <c:pt idx="106">
                  <c:v>57.187782558157352</c:v>
                </c:pt>
                <c:pt idx="107">
                  <c:v>52.98825244257435</c:v>
                </c:pt>
                <c:pt idx="108">
                  <c:v>47.67653526024975</c:v>
                </c:pt>
                <c:pt idx="109">
                  <c:v>41.489802518563039</c:v>
                </c:pt>
                <c:pt idx="110">
                  <c:v>34.68986140410999</c:v>
                </c:pt>
                <c:pt idx="111">
                  <c:v>27.552565865902423</c:v>
                </c:pt>
                <c:pt idx="112">
                  <c:v>20.35677161104536</c:v>
                </c:pt>
                <c:pt idx="113">
                  <c:v>13.373275817737968</c:v>
                </c:pt>
                <c:pt idx="114">
                  <c:v>6.8541819367146006</c:v>
                </c:pt>
                <c:pt idx="115">
                  <c:v>1.0231119679636411</c:v>
                </c:pt>
                <c:pt idx="116">
                  <c:v>-3.9333462079044494</c:v>
                </c:pt>
                <c:pt idx="117">
                  <c:v>-7.8726190970568171</c:v>
                </c:pt>
                <c:pt idx="118">
                  <c:v>-10.701281757582889</c:v>
                </c:pt>
                <c:pt idx="119">
                  <c:v>-12.378146672739113</c:v>
                </c:pt>
                <c:pt idx="120">
                  <c:v>-12.915190540216622</c:v>
                </c:pt>
                <c:pt idx="121">
                  <c:v>-12.376289175577273</c:v>
                </c:pt>
                <c:pt idx="122">
                  <c:v>-10.873818834941666</c:v>
                </c:pt>
                <c:pt idx="123">
                  <c:v>-8.5632679658685582</c:v>
                </c:pt>
                <c:pt idx="124">
                  <c:v>-5.6360832729741652</c:v>
                </c:pt>
                <c:pt idx="125">
                  <c:v>-2.3110448461297262</c:v>
                </c:pt>
                <c:pt idx="126">
                  <c:v>1.1754758856521477</c:v>
                </c:pt>
                <c:pt idx="127">
                  <c:v>4.5799767987588016</c:v>
                </c:pt>
                <c:pt idx="128">
                  <c:v>7.6625769210850176</c:v>
                </c:pt>
                <c:pt idx="129">
                  <c:v>10.197620404382302</c:v>
                </c:pt>
                <c:pt idx="130">
                  <c:v>11.983699477853776</c:v>
                </c:pt>
                <c:pt idx="131">
                  <c:v>12.852686540348079</c:v>
                </c:pt>
                <c:pt idx="132">
                  <c:v>12.677405292491512</c:v>
                </c:pt>
                <c:pt idx="133">
                  <c:v>11.377625408843107</c:v>
                </c:pt>
                <c:pt idx="134">
                  <c:v>8.9241325235685522</c:v>
                </c:pt>
                <c:pt idx="135">
                  <c:v>5.3407025648504893</c:v>
                </c:pt>
                <c:pt idx="136">
                  <c:v>0.70389363779741954</c:v>
                </c:pt>
                <c:pt idx="137">
                  <c:v>-4.8593436385532467</c:v>
                </c:pt>
                <c:pt idx="138">
                  <c:v>-11.176148690970521</c:v>
                </c:pt>
                <c:pt idx="139">
                  <c:v>-18.034153523778105</c:v>
                </c:pt>
                <c:pt idx="140">
                  <c:v>-25.189554858545741</c:v>
                </c:pt>
                <c:pt idx="141">
                  <c:v>-32.376538010725262</c:v>
                </c:pt>
                <c:pt idx="142">
                  <c:v>-39.317679758448399</c:v>
                </c:pt>
                <c:pt idx="143">
                  <c:v>-45.734917415559039</c:v>
                </c:pt>
                <c:pt idx="144">
                  <c:v>-51.360647714945337</c:v>
                </c:pt>
                <c:pt idx="145">
                  <c:v>-55.948512890818172</c:v>
                </c:pt>
                <c:pt idx="146">
                  <c:v>-59.283442778004414</c:v>
                </c:pt>
                <c:pt idx="147">
                  <c:v>-61.190550377359315</c:v>
                </c:pt>
                <c:pt idx="148">
                  <c:v>-61.542523037887506</c:v>
                </c:pt>
                <c:pt idx="149">
                  <c:v>-60.265210406062188</c:v>
                </c:pt>
                <c:pt idx="150">
                  <c:v>-57.341181248748796</c:v>
                </c:pt>
                <c:pt idx="151">
                  <c:v>-52.811101348608851</c:v>
                </c:pt>
                <c:pt idx="152">
                  <c:v>-46.772870715658591</c:v>
                </c:pt>
                <c:pt idx="153">
                  <c:v>-39.37854693367634</c:v>
                </c:pt>
                <c:pt idx="154">
                  <c:v>-30.829169041699281</c:v>
                </c:pt>
                <c:pt idx="155">
                  <c:v>-21.367679454128993</c:v>
                </c:pt>
                <c:pt idx="156">
                  <c:v>-11.270216740835451</c:v>
                </c:pt>
                <c:pt idx="157">
                  <c:v>-0.83611662351000238</c:v>
                </c:pt>
                <c:pt idx="158">
                  <c:v>9.6229902722905418</c:v>
                </c:pt>
                <c:pt idx="159">
                  <c:v>19.794559575829034</c:v>
                </c:pt>
                <c:pt idx="160">
                  <c:v>29.376549926737546</c:v>
                </c:pt>
                <c:pt idx="161">
                  <c:v>38.088430602753</c:v>
                </c:pt>
                <c:pt idx="162">
                  <c:v>45.681351509719505</c:v>
                </c:pt>
                <c:pt idx="163">
                  <c:v>51.947080218856364</c:v>
                </c:pt>
                <c:pt idx="164">
                  <c:v>56.725359589923613</c:v>
                </c:pt>
                <c:pt idx="165">
                  <c:v>59.9094020866739</c:v>
                </c:pt>
                <c:pt idx="166">
                  <c:v>61.449310682429605</c:v>
                </c:pt>
                <c:pt idx="167">
                  <c:v>61.353298331869667</c:v>
                </c:pt>
                <c:pt idx="168">
                  <c:v>59.686665083777854</c:v>
                </c:pt>
                <c:pt idx="169">
                  <c:v>56.568580562868405</c:v>
                </c:pt>
                <c:pt idx="170">
                  <c:v>52.166806229984687</c:v>
                </c:pt>
                <c:pt idx="171">
                  <c:v>46.690573091340013</c:v>
                </c:pt>
                <c:pt idx="172">
                  <c:v>40.381903138149326</c:v>
                </c:pt>
                <c:pt idx="173">
                  <c:v>33.505723872461203</c:v>
                </c:pt>
                <c:pt idx="174">
                  <c:v>26.339172388089025</c:v>
                </c:pt>
                <c:pt idx="175">
                  <c:v>19.160516759019224</c:v>
                </c:pt>
                <c:pt idx="176">
                  <c:v>12.23813670463427</c:v>
                </c:pt>
                <c:pt idx="177">
                  <c:v>5.8200020951185891</c:v>
                </c:pt>
                <c:pt idx="178">
                  <c:v>0.12406697774120104</c:v>
                </c:pt>
                <c:pt idx="179">
                  <c:v>-4.6700407118221285</c:v>
                </c:pt>
                <c:pt idx="180">
                  <c:v>-8.4277062335008424</c:v>
                </c:pt>
                <c:pt idx="181">
                  <c:v>-11.064130066435391</c:v>
                </c:pt>
                <c:pt idx="182">
                  <c:v>-12.547059072361847</c:v>
                </c:pt>
                <c:pt idx="183">
                  <c:v>-12.897344405754493</c:v>
                </c:pt>
                <c:pt idx="184">
                  <c:v>-12.187311201756382</c:v>
                </c:pt>
                <c:pt idx="185">
                  <c:v>-10.537013021058248</c:v>
                </c:pt>
                <c:pt idx="186">
                  <c:v>-8.10852898981239</c:v>
                </c:pt>
                <c:pt idx="187">
                  <c:v>-5.0985401490116011</c:v>
                </c:pt>
                <c:pt idx="188">
                  <c:v>-1.7294905835167809</c:v>
                </c:pt>
                <c:pt idx="189">
                  <c:v>1.7603043214996184</c:v>
                </c:pt>
                <c:pt idx="190">
                  <c:v>5.1271979166256125</c:v>
                </c:pt>
                <c:pt idx="191">
                  <c:v>8.1329700359358625</c:v>
                </c:pt>
                <c:pt idx="192">
                  <c:v>10.555363144374301</c:v>
                </c:pt>
                <c:pt idx="193">
                  <c:v>12.197966459889143</c:v>
                </c:pt>
                <c:pt idx="194">
                  <c:v>12.899043775931105</c:v>
                </c:pt>
                <c:pt idx="195">
                  <c:v>12.538943079756907</c:v>
                </c:pt>
                <c:pt idx="196">
                  <c:v>11.04578295938814</c:v>
                </c:pt>
                <c:pt idx="197">
                  <c:v>8.3991799451692728</c:v>
                </c:pt>
                <c:pt idx="198">
                  <c:v>4.6318595791924277</c:v>
                </c:pt>
                <c:pt idx="199">
                  <c:v>-0.1709209934604736</c:v>
                </c:pt>
                <c:pt idx="200">
                  <c:v>-5.8741231586906268</c:v>
                </c:pt>
                <c:pt idx="201">
                  <c:v>-12.297746535993037</c:v>
                </c:pt>
                <c:pt idx="202">
                  <c:v>-19.223531737284841</c:v>
                </c:pt>
                <c:pt idx="203">
                  <c:v>-26.403283693045974</c:v>
                </c:pt>
                <c:pt idx="204">
                  <c:v>-33.568487497748656</c:v>
                </c:pt>
                <c:pt idx="205">
                  <c:v>-40.440836207922963</c:v>
                </c:pt>
                <c:pt idx="206">
                  <c:v>-46.743252651740129</c:v>
                </c:pt>
                <c:pt idx="207">
                  <c:v>-52.210966578831169</c:v>
                </c:pt>
                <c:pt idx="208">
                  <c:v>-56.602205230021745</c:v>
                </c:pt>
                <c:pt idx="209">
                  <c:v>-59.708069778671728</c:v>
                </c:pt>
                <c:pt idx="210">
                  <c:v>-61.361201525809079</c:v>
                </c:pt>
                <c:pt idx="211">
                  <c:v>-61.442888977439083</c:v>
                </c:pt>
                <c:pt idx="212">
                  <c:v>-59.888328120767774</c:v>
                </c:pt>
                <c:pt idx="213">
                  <c:v>-56.689820916886191</c:v>
                </c:pt>
                <c:pt idx="214">
                  <c:v>-51.897778351615663</c:v>
                </c:pt>
                <c:pt idx="215">
                  <c:v>-45.619481100299126</c:v>
                </c:pt>
                <c:pt idx="216">
                  <c:v>-38.015639517423338</c:v>
                </c:pt>
                <c:pt idx="217">
                  <c:v>-29.294881731084512</c:v>
                </c:pt>
                <c:pt idx="218">
                  <c:v>-19.706380640944804</c:v>
                </c:pt>
                <c:pt idx="219">
                  <c:v>-9.5309043224366956</c:v>
                </c:pt>
                <c:pt idx="220">
                  <c:v>0.92936320385062698</c:v>
                </c:pt>
                <c:pt idx="221">
                  <c:v>11.361835156427457</c:v>
                </c:pt>
                <c:pt idx="222">
                  <c:v>21.454940400669937</c:v>
                </c:pt>
                <c:pt idx="223">
                  <c:v>30.909502289932806</c:v>
                </c:pt>
                <c:pt idx="224">
                  <c:v>39.449634717997185</c:v>
                </c:pt>
                <c:pt idx="225">
                  <c:v>46.832731294809427</c:v>
                </c:pt>
                <c:pt idx="226">
                  <c:v>52.858159495506747</c:v>
                </c:pt>
                <c:pt idx="227">
                  <c:v>57.374322944324291</c:v>
                </c:pt>
                <c:pt idx="228">
                  <c:v>60.283819637623345</c:v>
                </c:pt>
                <c:pt idx="229">
                  <c:v>61.546499311056628</c:v>
                </c:pt>
                <c:pt idx="230">
                  <c:v>61.180306313839857</c:v>
                </c:pt>
                <c:pt idx="231">
                  <c:v>59.259881958982369</c:v>
                </c:pt>
                <c:pt idx="232">
                  <c:v>55.912988886329494</c:v>
                </c:pt>
                <c:pt idx="233">
                  <c:v>51.314905982015901</c:v>
                </c:pt>
                <c:pt idx="234">
                  <c:v>45.681022422813342</c:v>
                </c:pt>
                <c:pt idx="235">
                  <c:v>39.257930275365837</c:v>
                </c:pt>
                <c:pt idx="236">
                  <c:v>32.313373962744137</c:v>
                </c:pt>
                <c:pt idx="237">
                  <c:v>25.125459476397442</c:v>
                </c:pt>
                <c:pt idx="238">
                  <c:v>17.971554693828306</c:v>
                </c:pt>
                <c:pt idx="239">
                  <c:v>11.117323435932402</c:v>
                </c:pt>
                <c:pt idx="240">
                  <c:v>4.8063295239077357</c:v>
                </c:pt>
                <c:pt idx="241">
                  <c:v>-0.74937666155188087</c:v>
                </c:pt>
                <c:pt idx="242">
                  <c:v>-5.3773167989254711</c:v>
                </c:pt>
                <c:pt idx="243">
                  <c:v>-8.9509710990193643</c:v>
                </c:pt>
                <c:pt idx="244">
                  <c:v>-11.394242916925732</c:v>
                </c:pt>
                <c:pt idx="245">
                  <c:v>-12.683829301301605</c:v>
                </c:pt>
                <c:pt idx="246">
                  <c:v>-12.849409600959131</c:v>
                </c:pt>
                <c:pt idx="247">
                  <c:v>-11.97165200753698</c:v>
                </c:pt>
                <c:pt idx="248">
                  <c:v>-10.178125602707837</c:v>
                </c:pt>
                <c:pt idx="249">
                  <c:v>-7.6372895961033471</c:v>
                </c:pt>
                <c:pt idx="250">
                  <c:v>-4.5508086262184833</c:v>
                </c:pt>
                <c:pt idx="251">
                  <c:v>-1.1445101685485017</c:v>
                </c:pt>
                <c:pt idx="252">
                  <c:v>2.3416454292030733</c:v>
                </c:pt>
                <c:pt idx="253">
                  <c:v>5.6641721609953981</c:v>
                </c:pt>
                <c:pt idx="254">
                  <c:v>8.5868095504059738</c:v>
                </c:pt>
                <c:pt idx="255">
                  <c:v>10.89097876374025</c:v>
                </c:pt>
                <c:pt idx="256">
                  <c:v>12.385516433167263</c:v>
                </c:pt>
                <c:pt idx="257">
                  <c:v>12.915287943816685</c:v>
                </c:pt>
                <c:pt idx="258">
                  <c:v>12.368326886458782</c:v>
                </c:pt>
                <c:pt idx="259">
                  <c:v>10.681206509019928</c:v>
                </c:pt>
                <c:pt idx="260">
                  <c:v>7.842419954634761</c:v>
                </c:pt>
                <c:pt idx="261">
                  <c:v>3.8936260177668527</c:v>
                </c:pt>
                <c:pt idx="262">
                  <c:v>-1.0712971095496935</c:v>
                </c:pt>
                <c:pt idx="263">
                  <c:v>-6.9093595167551625</c:v>
                </c:pt>
                <c:pt idx="264">
                  <c:v>-13.433611129927948</c:v>
                </c:pt>
                <c:pt idx="265">
                  <c:v>-20.420137252264098</c:v>
                </c:pt>
                <c:pt idx="266">
                  <c:v>-27.616623771623932</c:v>
                </c:pt>
                <c:pt idx="267">
                  <c:v>-34.752154179989105</c:v>
                </c:pt>
                <c:pt idx="268">
                  <c:v>-41.547850445873792</c:v>
                </c:pt>
                <c:pt idx="269">
                  <c:v>-47.727935117499499</c:v>
                </c:pt>
                <c:pt idx="270">
                  <c:v>-53.030774203957655</c:v>
                </c:pt>
                <c:pt idx="271">
                  <c:v>-57.219460104897941</c:v>
                </c:pt>
                <c:pt idx="272">
                  <c:v>-60.091511157918326</c:v>
                </c:pt>
                <c:pt idx="273">
                  <c:v>-61.487298567546922</c:v>
                </c:pt>
                <c:pt idx="274">
                  <c:v>-61.296861217461107</c:v>
                </c:pt>
                <c:pt idx="275">
                  <c:v>-59.464832175484034</c:v>
                </c:pt>
                <c:pt idx="276">
                  <c:v>-55.993275064650163</c:v>
                </c:pt>
                <c:pt idx="277">
                  <c:v>-50.942310937752943</c:v>
                </c:pt>
                <c:pt idx="278">
                  <c:v>-44.428503578326705</c:v>
                </c:pt>
                <c:pt idx="279">
                  <c:v>-36.621059786154134</c:v>
                </c:pt>
                <c:pt idx="280">
                  <c:v>-27.735987663831935</c:v>
                </c:pt>
                <c:pt idx="281">
                  <c:v>-18.028436762321938</c:v>
                </c:pt>
                <c:pt idx="282">
                  <c:v>-7.7835159505768141</c:v>
                </c:pt>
                <c:pt idx="283">
                  <c:v>2.6940548187267974</c:v>
                </c:pt>
                <c:pt idx="284">
                  <c:v>13.091056468980048</c:v>
                </c:pt>
                <c:pt idx="285">
                  <c:v>23.097213840195646</c:v>
                </c:pt>
                <c:pt idx="286">
                  <c:v>32.416524043858672</c:v>
                </c:pt>
                <c:pt idx="287">
                  <c:v>40.778028911012115</c:v>
                </c:pt>
                <c:pt idx="288">
                  <c:v>47.94561234402353</c:v>
                </c:pt>
                <c:pt idx="289">
                  <c:v>53.726442023126253</c:v>
                </c:pt>
                <c:pt idx="290">
                  <c:v>57.977728630406418</c:v>
                </c:pt>
                <c:pt idx="291">
                  <c:v>60.611542398496177</c:v>
                </c:pt>
                <c:pt idx="292">
                  <c:v>61.597503716182892</c:v>
                </c:pt>
                <c:pt idx="293">
                  <c:v>60.963248666963068</c:v>
                </c:pt>
                <c:pt idx="294">
                  <c:v>58.792658390779792</c:v>
                </c:pt>
                <c:pt idx="295">
                  <c:v>55.22192954188116</c:v>
                </c:pt>
                <c:pt idx="296">
                  <c:v>50.433648351025241</c:v>
                </c:pt>
                <c:pt idx="297">
                  <c:v>44.649109498406958</c:v>
                </c:pt>
                <c:pt idx="298">
                  <c:v>38.119190036157946</c:v>
                </c:pt>
                <c:pt idx="299">
                  <c:v>31.114145223368006</c:v>
                </c:pt>
                <c:pt idx="300">
                  <c:v>23.912735104686917</c:v>
                </c:pt>
                <c:pt idx="301">
                  <c:v>16.791116312644924</c:v>
                </c:pt>
                <c:pt idx="302">
                  <c:v>10.011941891668776</c:v>
                </c:pt>
                <c:pt idx="303">
                  <c:v>3.8141026071452164</c:v>
                </c:pt>
                <c:pt idx="304">
                  <c:v>-1.5964834016302523</c:v>
                </c:pt>
                <c:pt idx="305">
                  <c:v>-6.0546685692805715</c:v>
                </c:pt>
                <c:pt idx="306">
                  <c:v>-9.4421546835327437</c:v>
                </c:pt>
                <c:pt idx="307">
                  <c:v>-11.691615201144165</c:v>
                </c:pt>
                <c:pt idx="308">
                  <c:v>-12.788702690496859</c:v>
                </c:pt>
                <c:pt idx="309">
                  <c:v>-12.771868131367594</c:v>
                </c:pt>
                <c:pt idx="310">
                  <c:v>-11.730006796418827</c:v>
                </c:pt>
                <c:pt idx="311">
                  <c:v>-9.7980327708401216</c:v>
                </c:pt>
                <c:pt idx="312">
                  <c:v>-7.1505673477953975</c:v>
                </c:pt>
                <c:pt idx="313">
                  <c:v>-3.9940022457183755</c:v>
                </c:pt>
                <c:pt idx="314">
                  <c:v>-0.55726380563963929</c:v>
                </c:pt>
                <c:pt idx="315">
                  <c:v>2.9183435613792206</c:v>
                </c:pt>
                <c:pt idx="316">
                  <c:v>6.1897994757671686</c:v>
                </c:pt>
                <c:pt idx="317">
                  <c:v>9.0230997636990988</c:v>
                </c:pt>
                <c:pt idx="318">
                  <c:v>11.203620417673466</c:v>
                </c:pt>
                <c:pt idx="319">
                  <c:v>12.545689824104628</c:v>
                </c:pt>
                <c:pt idx="320">
                  <c:v>12.900977493428933</c:v>
                </c:pt>
                <c:pt idx="321">
                  <c:v>12.165355002857456</c:v>
                </c:pt>
                <c:pt idx="322">
                  <c:v>10.283946160790734</c:v>
                </c:pt>
                <c:pt idx="323">
                  <c:v>7.2541560773347955</c:v>
                </c:pt>
                <c:pt idx="324">
                  <c:v>3.1265499751500907</c:v>
                </c:pt>
                <c:pt idx="325">
                  <c:v>-1.9964610419364479</c:v>
                </c:pt>
                <c:pt idx="326">
                  <c:v>-7.9640818788929391</c:v>
                </c:pt>
                <c:pt idx="327">
                  <c:v>-14.582611187396376</c:v>
                </c:pt>
                <c:pt idx="328">
                  <c:v>-21.622721906988062</c:v>
                </c:pt>
                <c:pt idx="329">
                  <c:v>-28.82825877079793</c:v>
                </c:pt>
                <c:pt idx="330">
                  <c:v>-35.926205494574788</c:v>
                </c:pt>
                <c:pt idx="331">
                  <c:v>-42.637426735740554</c:v>
                </c:pt>
                <c:pt idx="332">
                  <c:v>-48.68775799665903</c:v>
                </c:pt>
                <c:pt idx="333">
                  <c:v>-53.819001735773888</c:v>
                </c:pt>
                <c:pt idx="334">
                  <c:v>-57.799390646537404</c:v>
                </c:pt>
                <c:pt idx="335">
                  <c:v>-60.433099270052168</c:v>
                </c:pt>
                <c:pt idx="336">
                  <c:v>-61.568422027897547</c:v>
                </c:pt>
                <c:pt idx="337">
                  <c:v>-61.104287934970451</c:v>
                </c:pt>
                <c:pt idx="338">
                  <c:v>-58.994847608287181</c:v>
                </c:pt>
                <c:pt idx="339">
                  <c:v>-55.251944130545496</c:v>
                </c:pt>
                <c:pt idx="340">
                  <c:v>-49.945362838343222</c:v>
                </c:pt>
                <c:pt idx="341">
                  <c:v>-43.200842863447527</c:v>
                </c:pt>
                <c:pt idx="342">
                  <c:v>-35.195921770682155</c:v>
                </c:pt>
                <c:pt idx="343">
                  <c:v>-26.153770386142305</c:v>
                </c:pt>
                <c:pt idx="344">
                  <c:v>-16.335254482384681</c:v>
                </c:pt>
                <c:pt idx="345">
                  <c:v>-6.0295302161145967</c:v>
                </c:pt>
                <c:pt idx="346">
                  <c:v>4.4564616964384083</c:v>
                </c:pt>
                <c:pt idx="347">
                  <c:v>14.809194443062411</c:v>
                </c:pt>
                <c:pt idx="348">
                  <c:v>24.720010144904506</c:v>
                </c:pt>
                <c:pt idx="349">
                  <c:v>33.896385210003423</c:v>
                </c:pt>
                <c:pt idx="350">
                  <c:v>42.072567286868008</c:v>
                </c:pt>
                <c:pt idx="351">
                  <c:v>49.019169998184971</c:v>
                </c:pt>
                <c:pt idx="352">
                  <c:v>54.551352934302777</c:v>
                </c:pt>
                <c:pt idx="353">
                  <c:v>58.535270437110498</c:v>
                </c:pt>
                <c:pt idx="354">
                  <c:v>60.892541276174953</c:v>
                </c:pt>
                <c:pt idx="355">
                  <c:v>61.602569681320212</c:v>
                </c:pt>
                <c:pt idx="356">
                  <c:v>60.702633230501306</c:v>
                </c:pt>
                <c:pt idx="357">
                  <c:v>58.285741415063072</c:v>
                </c:pt>
                <c:pt idx="358">
                  <c:v>54.496356802118292</c:v>
                </c:pt>
                <c:pt idx="359">
                  <c:v>49.524155081474007</c:v>
                </c:pt>
                <c:pt idx="360">
                  <c:v>43.596077567200986</c:v>
                </c:pt>
                <c:pt idx="361">
                  <c:v>36.966996849590288</c:v>
                </c:pt>
                <c:pt idx="362">
                  <c:v>29.909370595244166</c:v>
                </c:pt>
                <c:pt idx="363">
                  <c:v>22.702297816441973</c:v>
                </c:pt>
                <c:pt idx="364">
                  <c:v>15.620414718138253</c:v>
                </c:pt>
                <c:pt idx="365">
                  <c:v>8.9230725838805665</c:v>
                </c:pt>
                <c:pt idx="366">
                  <c:v>2.8442278775937964</c:v>
                </c:pt>
                <c:pt idx="367">
                  <c:v>-2.4165546833088234</c:v>
                </c:pt>
                <c:pt idx="368">
                  <c:v>-6.7016307034416815</c:v>
                </c:pt>
                <c:pt idx="369">
                  <c:v>-9.9010404638853657</c:v>
                </c:pt>
                <c:pt idx="370">
                  <c:v>-11.956284448888463</c:v>
                </c:pt>
                <c:pt idx="371">
                  <c:v>-12.861965603637067</c:v>
                </c:pt>
                <c:pt idx="372">
                  <c:v>-12.66523974503812</c:v>
                </c:pt>
                <c:pt idx="373">
                  <c:v>-11.46310367706738</c:v>
                </c:pt>
                <c:pt idx="374">
                  <c:v>-9.3976374373387248</c:v>
                </c:pt>
                <c:pt idx="375">
                  <c:v>-6.6493992520648435</c:v>
                </c:pt>
                <c:pt idx="376">
                  <c:v>-3.4292459214910491</c:v>
                </c:pt>
                <c:pt idx="377">
                  <c:v>3.1085463666246153E-2</c:v>
                </c:pt>
                <c:pt idx="378">
                  <c:v>3.4892488850876409</c:v>
                </c:pt>
                <c:pt idx="379">
                  <c:v>6.7029940334330043</c:v>
                </c:pt>
                <c:pt idx="380">
                  <c:v>9.4408670365988563</c:v>
                </c:pt>
                <c:pt idx="381">
                  <c:v>11.492470254335332</c:v>
                </c:pt>
                <c:pt idx="382">
                  <c:v>12.677861797605217</c:v>
                </c:pt>
                <c:pt idx="383">
                  <c:v>12.855709935636055</c:v>
                </c:pt>
                <c:pt idx="384">
                  <c:v>11.929867501448481</c:v>
                </c:pt>
                <c:pt idx="385">
                  <c:v>9.8540948033280475</c:v>
                </c:pt>
                <c:pt idx="386">
                  <c:v>6.6347338638097719</c:v>
                </c:pt>
                <c:pt idx="387">
                  <c:v>2.3312190715375856</c:v>
                </c:pt>
                <c:pt idx="388">
                  <c:v>-2.9456037405958666</c:v>
                </c:pt>
                <c:pt idx="389">
                  <c:v>-9.037289657645621</c:v>
                </c:pt>
                <c:pt idx="390">
                  <c:v>-15.743592560352086</c:v>
                </c:pt>
                <c:pt idx="391">
                  <c:v>-22.830022559221796</c:v>
                </c:pt>
                <c:pt idx="392">
                  <c:v>-30.036865947821024</c:v>
                </c:pt>
                <c:pt idx="393">
                  <c:v>-37.089311359662574</c:v>
                </c:pt>
                <c:pt idx="394">
                  <c:v>-43.708280706956202</c:v>
                </c:pt>
                <c:pt idx="395">
                  <c:v>-49.621534354064941</c:v>
                </c:pt>
                <c:pt idx="396">
                  <c:v>-54.574608005165103</c:v>
                </c:pt>
                <c:pt idx="397">
                  <c:v>-58.341144452083988</c:v>
                </c:pt>
                <c:pt idx="398">
                  <c:v>-60.732206419098056</c:v>
                </c:pt>
                <c:pt idx="399">
                  <c:v>-61.604196346387795</c:v>
                </c:pt>
                <c:pt idx="400">
                  <c:v>-60.865063504101769</c:v>
                </c:pt>
                <c:pt idx="401">
                  <c:v>-58.478546159669392</c:v>
                </c:pt>
                <c:pt idx="402">
                  <c:v>-54.466273957357593</c:v>
                </c:pt>
                <c:pt idx="403">
                  <c:v>-48.907640132915326</c:v>
                </c:pt>
                <c:pt idx="404">
                  <c:v>-41.937441318621332</c:v>
                </c:pt>
                <c:pt idx="405">
                  <c:v>-33.741370989337021</c:v>
                </c:pt>
                <c:pt idx="406">
                  <c:v>-24.549537545251532</c:v>
                </c:pt>
                <c:pt idx="407">
                  <c:v>-14.628256241619633</c:v>
                </c:pt>
                <c:pt idx="408">
                  <c:v>-4.2704325471470836</c:v>
                </c:pt>
                <c:pt idx="409">
                  <c:v>6.215089680567516</c:v>
                </c:pt>
                <c:pt idx="410">
                  <c:v>16.514800793279239</c:v>
                </c:pt>
                <c:pt idx="411">
                  <c:v>26.321979712760918</c:v>
                </c:pt>
                <c:pt idx="412">
                  <c:v>35.34788383877811</c:v>
                </c:pt>
                <c:pt idx="413">
                  <c:v>43.332238770335572</c:v>
                </c:pt>
                <c:pt idx="414">
                  <c:v>50.0526198549545</c:v>
                </c:pt>
                <c:pt idx="415">
                  <c:v>55.332361492628053</c:v>
                </c:pt>
                <c:pt idx="416">
                  <c:v>59.04668844812938</c:v>
                </c:pt>
                <c:pt idx="417">
                  <c:v>61.126833845887418</c:v>
                </c:pt>
                <c:pt idx="418">
                  <c:v>61.561988232830629</c:v>
                </c:pt>
                <c:pt idx="419">
                  <c:v>60.39900992416667</c:v>
                </c:pt>
                <c:pt idx="420">
                  <c:v>57.739915379627618</c:v>
                </c:pt>
                <c:pt idx="421">
                  <c:v>53.737256070920132</c:v>
                </c:pt>
                <c:pt idx="422">
                  <c:v>48.587571706036968</c:v>
                </c:pt>
                <c:pt idx="423">
                  <c:v>42.523185456140524</c:v>
                </c:pt>
                <c:pt idx="424">
                  <c:v>35.802671973908481</c:v>
                </c:pt>
                <c:pt idx="425">
                  <c:v>28.700380911018634</c:v>
                </c:pt>
                <c:pt idx="426">
                  <c:v>21.49543527694204</c:v>
                </c:pt>
                <c:pt idx="427">
                  <c:v>14.460643881093416</c:v>
                </c:pt>
                <c:pt idx="428">
                  <c:v>7.8517694826548849</c:v>
                </c:pt>
                <c:pt idx="429">
                  <c:v>1.8975790525151581</c:v>
                </c:pt>
                <c:pt idx="430">
                  <c:v>-3.2089296531192124</c:v>
                </c:pt>
                <c:pt idx="431">
                  <c:v>-7.3177789036464223</c:v>
                </c:pt>
                <c:pt idx="432">
                  <c:v>-10.327454552872643</c:v>
                </c:pt>
                <c:pt idx="433">
                  <c:v>-12.188330679538295</c:v>
                </c:pt>
                <c:pt idx="434">
                  <c:v>-12.903944998841641</c:v>
                </c:pt>
                <c:pt idx="435">
                  <c:v>-12.530081222649118</c:v>
                </c:pt>
                <c:pt idx="436">
                  <c:v>-11.17170271134888</c:v>
                </c:pt>
                <c:pt idx="437">
                  <c:v>-8.9778680802262052</c:v>
                </c:pt>
                <c:pt idx="438">
                  <c:v>-6.1348404499537894</c:v>
                </c:pt>
                <c:pt idx="439">
                  <c:v>-2.8576745282625464</c:v>
                </c:pt>
                <c:pt idx="440">
                  <c:v>0.61937321697125935</c:v>
                </c:pt>
                <c:pt idx="441">
                  <c:v>4.0532188228060937</c:v>
                </c:pt>
                <c:pt idx="442">
                  <c:v>7.2026856019073699</c:v>
                </c:pt>
                <c:pt idx="443">
                  <c:v>9.8391610282754201</c:v>
                </c:pt>
                <c:pt idx="444">
                  <c:v>11.756740470980553</c:v>
                </c:pt>
                <c:pt idx="445">
                  <c:v>12.781443089091162</c:v>
                </c:pt>
                <c:pt idx="446">
                  <c:v>12.779122416267796</c:v>
                </c:pt>
                <c:pt idx="447">
                  <c:v>11.661746527920082</c:v>
                </c:pt>
                <c:pt idx="448">
                  <c:v>9.3917881065404973</c:v>
                </c:pt>
                <c:pt idx="449">
                  <c:v>5.9845405893894315</c:v>
                </c:pt>
                <c:pt idx="450">
                  <c:v>1.5082598673508336</c:v>
                </c:pt>
                <c:pt idx="451">
                  <c:v>-3.9178816218687538</c:v>
                </c:pt>
                <c:pt idx="452">
                  <c:v>-10.127953589132684</c:v>
                </c:pt>
                <c:pt idx="453">
                  <c:v>-16.91537950218957</c:v>
                </c:pt>
                <c:pt idx="454">
                  <c:v>-24.040762487269625</c:v>
                </c:pt>
                <c:pt idx="455">
                  <c:v>-31.241117623083642</c:v>
                </c:pt>
                <c:pt idx="456">
                  <c:v>-38.240145679229187</c:v>
                </c:pt>
                <c:pt idx="457">
                  <c:v>-44.759140822129538</c:v>
                </c:pt>
                <c:pt idx="458">
                  <c:v>-50.528098506524493</c:v>
                </c:pt>
                <c:pt idx="459">
                  <c:v>-55.296580748201158</c:v>
                </c:pt>
                <c:pt idx="460">
                  <c:v>-58.843904604245978</c:v>
                </c:pt>
                <c:pt idx="461">
                  <c:v>-60.988245636872406</c:v>
                </c:pt>
                <c:pt idx="462">
                  <c:v>-61.59429038168777</c:v>
                </c:pt>
                <c:pt idx="463">
                  <c:v>-60.579128706982353</c:v>
                </c:pt>
                <c:pt idx="464">
                  <c:v>-57.916146180033671</c:v>
                </c:pt>
                <c:pt idx="465">
                  <c:v>-53.636755398940991</c:v>
                </c:pt>
                <c:pt idx="466">
                  <c:v>-47.82989056985803</c:v>
                </c:pt>
                <c:pt idx="467">
                  <c:v>-40.639278016473291</c:v>
                </c:pt>
                <c:pt idx="468">
                  <c:v>-32.258583284344958</c:v>
                </c:pt>
                <c:pt idx="469">
                  <c:v>-22.924619546850071</c:v>
                </c:pt>
                <c:pt idx="470">
                  <c:v>-12.90887878750809</c:v>
                </c:pt>
                <c:pt idx="471">
                  <c:v>-2.5077136700404723</c:v>
                </c:pt>
                <c:pt idx="472">
                  <c:v>7.9684485315709637</c:v>
                </c:pt>
                <c:pt idx="473">
                  <c:v>18.206440213650112</c:v>
                </c:pt>
                <c:pt idx="474">
                  <c:v>27.901794478104978</c:v>
                </c:pt>
                <c:pt idx="475">
                  <c:v>36.769847235413373</c:v>
                </c:pt>
                <c:pt idx="476">
                  <c:v>44.556068121216576</c:v>
                </c:pt>
                <c:pt idx="477">
                  <c:v>51.045218534398948</c:v>
                </c:pt>
                <c:pt idx="478">
                  <c:v>56.068981579188502</c:v>
                </c:pt>
                <c:pt idx="479">
                  <c:v>59.511769231063617</c:v>
                </c:pt>
                <c:pt idx="480">
                  <c:v>61.314484236524834</c:v>
                </c:pt>
                <c:pt idx="481">
                  <c:v>61.476095226926098</c:v>
                </c:pt>
                <c:pt idx="482">
                  <c:v>60.052970054101415</c:v>
                </c:pt>
                <c:pt idx="483">
                  <c:v>57.156000997519953</c:v>
                </c:pt>
                <c:pt idx="484">
                  <c:v>52.94564272250269</c:v>
                </c:pt>
                <c:pt idx="485">
                  <c:v>47.625066217105761</c:v>
                </c:pt>
                <c:pt idx="486">
                  <c:v>41.431706127282347</c:v>
                </c:pt>
                <c:pt idx="487">
                  <c:v>34.627541997237437</c:v>
                </c:pt>
                <c:pt idx="488">
                  <c:v>27.488503399048039</c:v>
                </c:pt>
                <c:pt idx="489">
                  <c:v>20.293422840068285</c:v>
                </c:pt>
                <c:pt idx="490">
                  <c:v>13.312977326957222</c:v>
                </c:pt>
                <c:pt idx="491">
                  <c:v>6.7990588744066702</c:v>
                </c:pt>
                <c:pt idx="492">
                  <c:v>0.97499610870521314</c:v>
                </c:pt>
                <c:pt idx="493">
                  <c:v>-3.9729858352753351</c:v>
                </c:pt>
                <c:pt idx="494">
                  <c:v>-7.9027302867395566</c:v>
                </c:pt>
                <c:pt idx="495">
                  <c:v>-10.721265798329481</c:v>
                </c:pt>
                <c:pt idx="496">
                  <c:v>-12.387876204325103</c:v>
                </c:pt>
                <c:pt idx="497">
                  <c:v>-12.91500794306371</c:v>
                </c:pt>
                <c:pt idx="498">
                  <c:v>-12.366985624548796</c:v>
                </c:pt>
                <c:pt idx="499">
                  <c:v>-10.856594925274266</c:v>
                </c:pt>
                <c:pt idx="500">
                  <c:v>-8.5396775592206744</c:v>
                </c:pt>
                <c:pt idx="501">
                  <c:v>-5.6079628851019487</c:v>
                </c:pt>
                <c:pt idx="502">
                  <c:v>-2.2804314778570887</c:v>
                </c:pt>
                <c:pt idx="503">
                  <c:v>1.2064351088946854</c:v>
                </c:pt>
                <c:pt idx="504">
                  <c:v>4.6091194850007051</c:v>
                </c:pt>
                <c:pt idx="505">
                  <c:v>7.6878208932823622</c:v>
                </c:pt>
                <c:pt idx="506">
                  <c:v>10.217055906079157</c:v>
                </c:pt>
                <c:pt idx="507">
                  <c:v>11.995674335209744</c:v>
                </c:pt>
                <c:pt idx="508">
                  <c:v>12.855880795204358</c:v>
                </c:pt>
                <c:pt idx="509">
                  <c:v>12.670892243501898</c:v>
                </c:pt>
                <c:pt idx="510">
                  <c:v>11.360916543038332</c:v>
                </c:pt>
                <c:pt idx="511">
                  <c:v>8.8972044672701767</c:v>
                </c:pt>
                <c:pt idx="512">
                  <c:v>5.3040049047972406</c:v>
                </c:pt>
                <c:pt idx="513">
                  <c:v>0.65833723184097848</c:v>
                </c:pt>
                <c:pt idx="514">
                  <c:v>-4.9124174574565096</c:v>
                </c:pt>
                <c:pt idx="515">
                  <c:v>-11.23501684485362</c:v>
                </c:pt>
                <c:pt idx="516">
                  <c:v>-18.096775958541251</c:v>
                </c:pt>
                <c:pt idx="517">
                  <c:v>-25.253652808697929</c:v>
                </c:pt>
                <c:pt idx="518">
                  <c:v>-32.439682670451717</c:v>
                </c:pt>
                <c:pt idx="519">
                  <c:v>-39.377387845763515</c:v>
                </c:pt>
                <c:pt idx="520">
                  <c:v>-39.377387845763515</c:v>
                </c:pt>
                <c:pt idx="521">
                  <c:v>-39.377387845763515</c:v>
                </c:pt>
                <c:pt idx="522">
                  <c:v>-39.377387845763515</c:v>
                </c:pt>
                <c:pt idx="523">
                  <c:v>-39.377387845763515</c:v>
                </c:pt>
                <c:pt idx="524">
                  <c:v>-39.377387845763515</c:v>
                </c:pt>
                <c:pt idx="525">
                  <c:v>-39.377387845763515</c:v>
                </c:pt>
                <c:pt idx="526">
                  <c:v>-39.377387845763515</c:v>
                </c:pt>
                <c:pt idx="527">
                  <c:v>-39.377387845763515</c:v>
                </c:pt>
                <c:pt idx="528">
                  <c:v>-39.377387845763515</c:v>
                </c:pt>
                <c:pt idx="529">
                  <c:v>-39.377387845763515</c:v>
                </c:pt>
                <c:pt idx="530">
                  <c:v>-39.377387845763515</c:v>
                </c:pt>
                <c:pt idx="531">
                  <c:v>-39.377387845763515</c:v>
                </c:pt>
                <c:pt idx="532">
                  <c:v>-39.377387845763515</c:v>
                </c:pt>
                <c:pt idx="533">
                  <c:v>-39.377387845763515</c:v>
                </c:pt>
                <c:pt idx="534">
                  <c:v>-39.377387845763515</c:v>
                </c:pt>
                <c:pt idx="535">
                  <c:v>-39.377387845763515</c:v>
                </c:pt>
                <c:pt idx="536">
                  <c:v>-39.377387845763515</c:v>
                </c:pt>
                <c:pt idx="537">
                  <c:v>-39.377387845763515</c:v>
                </c:pt>
                <c:pt idx="538">
                  <c:v>-39.377387845763515</c:v>
                </c:pt>
                <c:pt idx="539">
                  <c:v>-39.377387845763515</c:v>
                </c:pt>
                <c:pt idx="540">
                  <c:v>-39.377387845763515</c:v>
                </c:pt>
                <c:pt idx="541">
                  <c:v>-39.377387845763515</c:v>
                </c:pt>
                <c:pt idx="542">
                  <c:v>-39.377387845763515</c:v>
                </c:pt>
                <c:pt idx="543">
                  <c:v>-39.377387845763515</c:v>
                </c:pt>
                <c:pt idx="544">
                  <c:v>-39.377387845763515</c:v>
                </c:pt>
                <c:pt idx="545">
                  <c:v>-39.377387845763515</c:v>
                </c:pt>
                <c:pt idx="546">
                  <c:v>-39.377387845763515</c:v>
                </c:pt>
                <c:pt idx="547">
                  <c:v>-39.377387845763515</c:v>
                </c:pt>
                <c:pt idx="548">
                  <c:v>-39.377387845763515</c:v>
                </c:pt>
                <c:pt idx="549">
                  <c:v>-39.377387845763515</c:v>
                </c:pt>
                <c:pt idx="550">
                  <c:v>-39.377387845763515</c:v>
                </c:pt>
                <c:pt idx="551">
                  <c:v>-39.377387845763515</c:v>
                </c:pt>
                <c:pt idx="552">
                  <c:v>-39.377387845763515</c:v>
                </c:pt>
                <c:pt idx="553">
                  <c:v>-39.377387845763515</c:v>
                </c:pt>
                <c:pt idx="554">
                  <c:v>-39.377387845763515</c:v>
                </c:pt>
                <c:pt idx="555">
                  <c:v>-39.377387845763515</c:v>
                </c:pt>
                <c:pt idx="556">
                  <c:v>-39.377387845763515</c:v>
                </c:pt>
                <c:pt idx="557">
                  <c:v>-39.377387845763515</c:v>
                </c:pt>
                <c:pt idx="558">
                  <c:v>-39.377387845763515</c:v>
                </c:pt>
                <c:pt idx="559">
                  <c:v>-39.377387845763515</c:v>
                </c:pt>
                <c:pt idx="560">
                  <c:v>-39.377387845763515</c:v>
                </c:pt>
                <c:pt idx="561">
                  <c:v>-39.377387845763515</c:v>
                </c:pt>
                <c:pt idx="562">
                  <c:v>-39.377387845763515</c:v>
                </c:pt>
                <c:pt idx="563">
                  <c:v>-39.377387845763515</c:v>
                </c:pt>
                <c:pt idx="564">
                  <c:v>-39.377387845763515</c:v>
                </c:pt>
                <c:pt idx="565">
                  <c:v>-39.377387845763515</c:v>
                </c:pt>
                <c:pt idx="566">
                  <c:v>-39.377387845763515</c:v>
                </c:pt>
                <c:pt idx="567">
                  <c:v>-39.377387845763515</c:v>
                </c:pt>
                <c:pt idx="568">
                  <c:v>-39.377387845763515</c:v>
                </c:pt>
                <c:pt idx="569">
                  <c:v>-39.377387845763515</c:v>
                </c:pt>
                <c:pt idx="570">
                  <c:v>-39.377387845763515</c:v>
                </c:pt>
                <c:pt idx="571">
                  <c:v>-39.377387845763515</c:v>
                </c:pt>
                <c:pt idx="572">
                  <c:v>-39.377387845763515</c:v>
                </c:pt>
                <c:pt idx="573">
                  <c:v>-39.377387845763515</c:v>
                </c:pt>
                <c:pt idx="574">
                  <c:v>-39.377387845763515</c:v>
                </c:pt>
                <c:pt idx="575">
                  <c:v>-39.377387845763515</c:v>
                </c:pt>
                <c:pt idx="576">
                  <c:v>-39.377387845763515</c:v>
                </c:pt>
                <c:pt idx="577">
                  <c:v>-39.377387845763515</c:v>
                </c:pt>
                <c:pt idx="578">
                  <c:v>-39.377387845763515</c:v>
                </c:pt>
                <c:pt idx="579">
                  <c:v>-39.377387845763515</c:v>
                </c:pt>
                <c:pt idx="580">
                  <c:v>-39.377387845763515</c:v>
                </c:pt>
                <c:pt idx="581">
                  <c:v>-39.377387845763515</c:v>
                </c:pt>
                <c:pt idx="582">
                  <c:v>-39.377387845763515</c:v>
                </c:pt>
                <c:pt idx="583">
                  <c:v>-39.377387845763515</c:v>
                </c:pt>
                <c:pt idx="584">
                  <c:v>-39.377387845763515</c:v>
                </c:pt>
                <c:pt idx="585">
                  <c:v>-39.377387845763515</c:v>
                </c:pt>
                <c:pt idx="586">
                  <c:v>-39.377387845763515</c:v>
                </c:pt>
                <c:pt idx="587">
                  <c:v>-39.377387845763515</c:v>
                </c:pt>
                <c:pt idx="588">
                  <c:v>-39.377387845763515</c:v>
                </c:pt>
                <c:pt idx="589">
                  <c:v>-39.377387845763515</c:v>
                </c:pt>
                <c:pt idx="590">
                  <c:v>-39.377387845763515</c:v>
                </c:pt>
                <c:pt idx="591">
                  <c:v>-39.377387845763515</c:v>
                </c:pt>
                <c:pt idx="592">
                  <c:v>-39.377387845763515</c:v>
                </c:pt>
                <c:pt idx="593">
                  <c:v>-39.377387845763515</c:v>
                </c:pt>
                <c:pt idx="594">
                  <c:v>-39.377387845763515</c:v>
                </c:pt>
                <c:pt idx="595">
                  <c:v>-39.377387845763515</c:v>
                </c:pt>
                <c:pt idx="596">
                  <c:v>-39.377387845763515</c:v>
                </c:pt>
                <c:pt idx="597">
                  <c:v>-39.377387845763515</c:v>
                </c:pt>
                <c:pt idx="598">
                  <c:v>-39.377387845763515</c:v>
                </c:pt>
                <c:pt idx="599">
                  <c:v>-39.377387845763515</c:v>
                </c:pt>
                <c:pt idx="600">
                  <c:v>-39.377387845763515</c:v>
                </c:pt>
                <c:pt idx="601">
                  <c:v>-39.377387845763515</c:v>
                </c:pt>
                <c:pt idx="602">
                  <c:v>-39.377387845763515</c:v>
                </c:pt>
                <c:pt idx="603">
                  <c:v>-39.377387845763515</c:v>
                </c:pt>
                <c:pt idx="604">
                  <c:v>-39.377387845763515</c:v>
                </c:pt>
                <c:pt idx="605">
                  <c:v>-39.377387845763515</c:v>
                </c:pt>
                <c:pt idx="606">
                  <c:v>-39.377387845763515</c:v>
                </c:pt>
                <c:pt idx="607">
                  <c:v>-39.377387845763515</c:v>
                </c:pt>
                <c:pt idx="608">
                  <c:v>-39.377387845763515</c:v>
                </c:pt>
                <c:pt idx="609">
                  <c:v>-39.377387845763515</c:v>
                </c:pt>
                <c:pt idx="610">
                  <c:v>-39.377387845763515</c:v>
                </c:pt>
                <c:pt idx="611">
                  <c:v>-39.377387845763515</c:v>
                </c:pt>
                <c:pt idx="612">
                  <c:v>-39.377387845763515</c:v>
                </c:pt>
                <c:pt idx="613">
                  <c:v>-39.377387845763515</c:v>
                </c:pt>
                <c:pt idx="614">
                  <c:v>-39.377387845763515</c:v>
                </c:pt>
                <c:pt idx="615">
                  <c:v>-39.377387845763515</c:v>
                </c:pt>
                <c:pt idx="616">
                  <c:v>-39.377387845763515</c:v>
                </c:pt>
                <c:pt idx="617">
                  <c:v>-39.377387845763515</c:v>
                </c:pt>
                <c:pt idx="618">
                  <c:v>-39.377387845763515</c:v>
                </c:pt>
                <c:pt idx="619">
                  <c:v>-39.377387845763515</c:v>
                </c:pt>
                <c:pt idx="620">
                  <c:v>-39.377387845763515</c:v>
                </c:pt>
                <c:pt idx="621">
                  <c:v>-39.377387845763515</c:v>
                </c:pt>
                <c:pt idx="622">
                  <c:v>-39.377387845763515</c:v>
                </c:pt>
                <c:pt idx="623">
                  <c:v>-39.377387845763515</c:v>
                </c:pt>
                <c:pt idx="624">
                  <c:v>-39.377387845763515</c:v>
                </c:pt>
                <c:pt idx="625">
                  <c:v>-39.377387845763515</c:v>
                </c:pt>
                <c:pt idx="626">
                  <c:v>-39.377387845763515</c:v>
                </c:pt>
                <c:pt idx="627">
                  <c:v>-39.377387845763515</c:v>
                </c:pt>
                <c:pt idx="628">
                  <c:v>-39.377387845763515</c:v>
                </c:pt>
                <c:pt idx="629">
                  <c:v>-39.377387845763515</c:v>
                </c:pt>
                <c:pt idx="630">
                  <c:v>-39.377387845763515</c:v>
                </c:pt>
                <c:pt idx="631">
                  <c:v>-39.377387845763515</c:v>
                </c:pt>
                <c:pt idx="632">
                  <c:v>-39.377387845763515</c:v>
                </c:pt>
                <c:pt idx="633">
                  <c:v>-39.377387845763515</c:v>
                </c:pt>
                <c:pt idx="634">
                  <c:v>-39.377387845763515</c:v>
                </c:pt>
                <c:pt idx="635">
                  <c:v>-39.377387845763515</c:v>
                </c:pt>
                <c:pt idx="636">
                  <c:v>-39.377387845763515</c:v>
                </c:pt>
                <c:pt idx="637">
                  <c:v>-39.377387845763515</c:v>
                </c:pt>
                <c:pt idx="638">
                  <c:v>-39.377387845763515</c:v>
                </c:pt>
                <c:pt idx="639">
                  <c:v>-39.377387845763515</c:v>
                </c:pt>
                <c:pt idx="640">
                  <c:v>-39.377387845763515</c:v>
                </c:pt>
                <c:pt idx="641">
                  <c:v>-39.377387845763515</c:v>
                </c:pt>
                <c:pt idx="642">
                  <c:v>-39.377387845763515</c:v>
                </c:pt>
                <c:pt idx="643">
                  <c:v>-39.377387845763515</c:v>
                </c:pt>
                <c:pt idx="644">
                  <c:v>-39.377387845763515</c:v>
                </c:pt>
                <c:pt idx="645">
                  <c:v>-39.377387845763515</c:v>
                </c:pt>
                <c:pt idx="646">
                  <c:v>-39.377387845763515</c:v>
                </c:pt>
                <c:pt idx="647">
                  <c:v>-39.377387845763515</c:v>
                </c:pt>
                <c:pt idx="648">
                  <c:v>-39.377387845763515</c:v>
                </c:pt>
                <c:pt idx="649">
                  <c:v>-39.377387845763515</c:v>
                </c:pt>
                <c:pt idx="650">
                  <c:v>-39.377387845763515</c:v>
                </c:pt>
                <c:pt idx="651">
                  <c:v>-39.377387845763515</c:v>
                </c:pt>
                <c:pt idx="652">
                  <c:v>-39.377387845763515</c:v>
                </c:pt>
                <c:pt idx="653">
                  <c:v>-39.377387845763515</c:v>
                </c:pt>
                <c:pt idx="654">
                  <c:v>-39.377387845763515</c:v>
                </c:pt>
                <c:pt idx="655">
                  <c:v>-39.377387845763515</c:v>
                </c:pt>
                <c:pt idx="656">
                  <c:v>-39.377387845763515</c:v>
                </c:pt>
                <c:pt idx="657">
                  <c:v>-39.377387845763515</c:v>
                </c:pt>
                <c:pt idx="658">
                  <c:v>-39.377387845763515</c:v>
                </c:pt>
                <c:pt idx="659">
                  <c:v>-39.377387845763515</c:v>
                </c:pt>
                <c:pt idx="660">
                  <c:v>-39.377387845763515</c:v>
                </c:pt>
                <c:pt idx="661">
                  <c:v>-39.377387845763515</c:v>
                </c:pt>
                <c:pt idx="662">
                  <c:v>-39.377387845763515</c:v>
                </c:pt>
                <c:pt idx="663">
                  <c:v>-39.377387845763515</c:v>
                </c:pt>
                <c:pt idx="664">
                  <c:v>-39.377387845763515</c:v>
                </c:pt>
                <c:pt idx="665">
                  <c:v>-39.377387845763515</c:v>
                </c:pt>
                <c:pt idx="666">
                  <c:v>-39.377387845763515</c:v>
                </c:pt>
                <c:pt idx="667">
                  <c:v>-39.377387845763515</c:v>
                </c:pt>
                <c:pt idx="668">
                  <c:v>-39.377387845763515</c:v>
                </c:pt>
                <c:pt idx="669">
                  <c:v>-39.377387845763515</c:v>
                </c:pt>
                <c:pt idx="670">
                  <c:v>-39.377387845763515</c:v>
                </c:pt>
                <c:pt idx="671">
                  <c:v>-39.377387845763515</c:v>
                </c:pt>
                <c:pt idx="672">
                  <c:v>-39.377387845763515</c:v>
                </c:pt>
                <c:pt idx="673">
                  <c:v>-39.377387845763515</c:v>
                </c:pt>
                <c:pt idx="674">
                  <c:v>-39.377387845763515</c:v>
                </c:pt>
                <c:pt idx="675">
                  <c:v>-39.377387845763515</c:v>
                </c:pt>
                <c:pt idx="676">
                  <c:v>-39.377387845763515</c:v>
                </c:pt>
                <c:pt idx="677">
                  <c:v>-39.377387845763515</c:v>
                </c:pt>
                <c:pt idx="678">
                  <c:v>-39.377387845763515</c:v>
                </c:pt>
                <c:pt idx="679">
                  <c:v>-39.377387845763515</c:v>
                </c:pt>
                <c:pt idx="680">
                  <c:v>-39.377387845763515</c:v>
                </c:pt>
                <c:pt idx="681">
                  <c:v>-39.377387845763515</c:v>
                </c:pt>
                <c:pt idx="682">
                  <c:v>-39.377387845763515</c:v>
                </c:pt>
                <c:pt idx="683">
                  <c:v>-39.377387845763515</c:v>
                </c:pt>
                <c:pt idx="684">
                  <c:v>-39.377387845763515</c:v>
                </c:pt>
                <c:pt idx="685">
                  <c:v>-39.377387845763515</c:v>
                </c:pt>
                <c:pt idx="686">
                  <c:v>-39.377387845763515</c:v>
                </c:pt>
                <c:pt idx="687">
                  <c:v>-39.377387845763515</c:v>
                </c:pt>
                <c:pt idx="688">
                  <c:v>-39.377387845763515</c:v>
                </c:pt>
                <c:pt idx="689">
                  <c:v>-39.377387845763515</c:v>
                </c:pt>
                <c:pt idx="690">
                  <c:v>-39.377387845763515</c:v>
                </c:pt>
                <c:pt idx="691">
                  <c:v>-39.377387845763515</c:v>
                </c:pt>
                <c:pt idx="692">
                  <c:v>-39.377387845763515</c:v>
                </c:pt>
                <c:pt idx="693">
                  <c:v>-39.377387845763515</c:v>
                </c:pt>
                <c:pt idx="694">
                  <c:v>-39.377387845763515</c:v>
                </c:pt>
                <c:pt idx="695">
                  <c:v>-39.377387845763515</c:v>
                </c:pt>
                <c:pt idx="696">
                  <c:v>-39.377387845763515</c:v>
                </c:pt>
                <c:pt idx="697">
                  <c:v>-39.377387845763515</c:v>
                </c:pt>
                <c:pt idx="698">
                  <c:v>-39.377387845763515</c:v>
                </c:pt>
                <c:pt idx="699">
                  <c:v>-39.377387845763515</c:v>
                </c:pt>
                <c:pt idx="700">
                  <c:v>-39.377387845763515</c:v>
                </c:pt>
                <c:pt idx="701">
                  <c:v>-39.377387845763515</c:v>
                </c:pt>
                <c:pt idx="702">
                  <c:v>-39.377387845763515</c:v>
                </c:pt>
                <c:pt idx="703">
                  <c:v>-39.377387845763515</c:v>
                </c:pt>
                <c:pt idx="704">
                  <c:v>-39.377387845763515</c:v>
                </c:pt>
                <c:pt idx="705">
                  <c:v>-39.377387845763515</c:v>
                </c:pt>
                <c:pt idx="706">
                  <c:v>-39.377387845763515</c:v>
                </c:pt>
                <c:pt idx="707">
                  <c:v>-39.377387845763515</c:v>
                </c:pt>
                <c:pt idx="708">
                  <c:v>-39.377387845763515</c:v>
                </c:pt>
                <c:pt idx="709">
                  <c:v>-39.377387845763515</c:v>
                </c:pt>
                <c:pt idx="710">
                  <c:v>-39.377387845763515</c:v>
                </c:pt>
                <c:pt idx="711">
                  <c:v>-39.377387845763515</c:v>
                </c:pt>
                <c:pt idx="712">
                  <c:v>-39.377387845763515</c:v>
                </c:pt>
                <c:pt idx="713">
                  <c:v>-39.377387845763515</c:v>
                </c:pt>
                <c:pt idx="714">
                  <c:v>-39.377387845763515</c:v>
                </c:pt>
                <c:pt idx="715">
                  <c:v>-39.377387845763515</c:v>
                </c:pt>
                <c:pt idx="716">
                  <c:v>-39.377387845763515</c:v>
                </c:pt>
                <c:pt idx="717">
                  <c:v>-39.377387845763515</c:v>
                </c:pt>
                <c:pt idx="718">
                  <c:v>-39.377387845763515</c:v>
                </c:pt>
                <c:pt idx="719">
                  <c:v>-39.377387845763515</c:v>
                </c:pt>
                <c:pt idx="720">
                  <c:v>-39.377387845763515</c:v>
                </c:pt>
                <c:pt idx="721">
                  <c:v>-39.377387845763515</c:v>
                </c:pt>
                <c:pt idx="722">
                  <c:v>-39.377387845763515</c:v>
                </c:pt>
                <c:pt idx="723">
                  <c:v>-39.377387845763515</c:v>
                </c:pt>
                <c:pt idx="724">
                  <c:v>-39.377387845763515</c:v>
                </c:pt>
                <c:pt idx="725">
                  <c:v>-39.377387845763515</c:v>
                </c:pt>
                <c:pt idx="726">
                  <c:v>-39.377387845763515</c:v>
                </c:pt>
                <c:pt idx="727">
                  <c:v>-39.377387845763515</c:v>
                </c:pt>
                <c:pt idx="728">
                  <c:v>-39.377387845763515</c:v>
                </c:pt>
                <c:pt idx="729">
                  <c:v>-39.377387845763515</c:v>
                </c:pt>
                <c:pt idx="730">
                  <c:v>-39.377387845763515</c:v>
                </c:pt>
                <c:pt idx="731">
                  <c:v>-39.377387845763515</c:v>
                </c:pt>
                <c:pt idx="732">
                  <c:v>-39.377387845763515</c:v>
                </c:pt>
                <c:pt idx="733">
                  <c:v>-39.377387845763515</c:v>
                </c:pt>
                <c:pt idx="734">
                  <c:v>-39.377387845763515</c:v>
                </c:pt>
                <c:pt idx="735">
                  <c:v>-39.377387845763515</c:v>
                </c:pt>
                <c:pt idx="736">
                  <c:v>-39.377387845763515</c:v>
                </c:pt>
                <c:pt idx="737">
                  <c:v>-39.377387845763515</c:v>
                </c:pt>
                <c:pt idx="738">
                  <c:v>-39.377387845763515</c:v>
                </c:pt>
                <c:pt idx="739">
                  <c:v>-39.377387845763515</c:v>
                </c:pt>
                <c:pt idx="740">
                  <c:v>-39.377387845763515</c:v>
                </c:pt>
                <c:pt idx="741">
                  <c:v>-39.377387845763515</c:v>
                </c:pt>
                <c:pt idx="742">
                  <c:v>-39.377387845763515</c:v>
                </c:pt>
                <c:pt idx="743">
                  <c:v>-39.377387845763515</c:v>
                </c:pt>
                <c:pt idx="744">
                  <c:v>-39.377387845763515</c:v>
                </c:pt>
                <c:pt idx="745">
                  <c:v>-39.377387845763515</c:v>
                </c:pt>
                <c:pt idx="746">
                  <c:v>-39.377387845763515</c:v>
                </c:pt>
                <c:pt idx="747">
                  <c:v>-39.377387845763515</c:v>
                </c:pt>
                <c:pt idx="748">
                  <c:v>-39.377387845763515</c:v>
                </c:pt>
                <c:pt idx="749">
                  <c:v>-39.377387845763515</c:v>
                </c:pt>
                <c:pt idx="750">
                  <c:v>-39.377387845763515</c:v>
                </c:pt>
                <c:pt idx="751">
                  <c:v>-39.377387845763515</c:v>
                </c:pt>
                <c:pt idx="752">
                  <c:v>-39.377387845763515</c:v>
                </c:pt>
                <c:pt idx="753">
                  <c:v>-39.377387845763515</c:v>
                </c:pt>
                <c:pt idx="754">
                  <c:v>-39.377387845763515</c:v>
                </c:pt>
                <c:pt idx="755">
                  <c:v>-39.377387845763515</c:v>
                </c:pt>
                <c:pt idx="756">
                  <c:v>-39.377387845763515</c:v>
                </c:pt>
                <c:pt idx="757">
                  <c:v>-39.377387845763515</c:v>
                </c:pt>
                <c:pt idx="758">
                  <c:v>-39.377387845763515</c:v>
                </c:pt>
                <c:pt idx="759">
                  <c:v>-39.377387845763515</c:v>
                </c:pt>
                <c:pt idx="760">
                  <c:v>-39.377387845763515</c:v>
                </c:pt>
                <c:pt idx="761">
                  <c:v>-39.377387845763515</c:v>
                </c:pt>
                <c:pt idx="762">
                  <c:v>-39.377387845763515</c:v>
                </c:pt>
                <c:pt idx="763">
                  <c:v>-39.377387845763515</c:v>
                </c:pt>
                <c:pt idx="764">
                  <c:v>-39.377387845763515</c:v>
                </c:pt>
                <c:pt idx="765">
                  <c:v>-39.377387845763515</c:v>
                </c:pt>
                <c:pt idx="766">
                  <c:v>-39.377387845763515</c:v>
                </c:pt>
                <c:pt idx="767">
                  <c:v>-39.377387845763515</c:v>
                </c:pt>
                <c:pt idx="768">
                  <c:v>-39.377387845763515</c:v>
                </c:pt>
                <c:pt idx="769">
                  <c:v>-39.377387845763515</c:v>
                </c:pt>
                <c:pt idx="770">
                  <c:v>-39.377387845763515</c:v>
                </c:pt>
                <c:pt idx="771">
                  <c:v>-39.377387845763515</c:v>
                </c:pt>
                <c:pt idx="772">
                  <c:v>-39.377387845763515</c:v>
                </c:pt>
                <c:pt idx="773">
                  <c:v>-39.377387845763515</c:v>
                </c:pt>
                <c:pt idx="774">
                  <c:v>-39.377387845763515</c:v>
                </c:pt>
                <c:pt idx="775">
                  <c:v>-39.377387845763515</c:v>
                </c:pt>
                <c:pt idx="776">
                  <c:v>-39.377387845763515</c:v>
                </c:pt>
                <c:pt idx="777">
                  <c:v>-39.377387845763515</c:v>
                </c:pt>
                <c:pt idx="778">
                  <c:v>-39.377387845763515</c:v>
                </c:pt>
                <c:pt idx="779">
                  <c:v>-39.377387845763515</c:v>
                </c:pt>
                <c:pt idx="780">
                  <c:v>-39.377387845763515</c:v>
                </c:pt>
                <c:pt idx="781">
                  <c:v>-39.377387845763515</c:v>
                </c:pt>
                <c:pt idx="782">
                  <c:v>-39.377387845763515</c:v>
                </c:pt>
                <c:pt idx="783">
                  <c:v>-39.377387845763515</c:v>
                </c:pt>
                <c:pt idx="784">
                  <c:v>-39.377387845763515</c:v>
                </c:pt>
                <c:pt idx="785">
                  <c:v>-39.377387845763515</c:v>
                </c:pt>
                <c:pt idx="786">
                  <c:v>-39.377387845763515</c:v>
                </c:pt>
                <c:pt idx="787">
                  <c:v>-39.377387845763515</c:v>
                </c:pt>
                <c:pt idx="788">
                  <c:v>-39.377387845763515</c:v>
                </c:pt>
                <c:pt idx="789">
                  <c:v>-39.377387845763515</c:v>
                </c:pt>
                <c:pt idx="790">
                  <c:v>-39.377387845763515</c:v>
                </c:pt>
                <c:pt idx="791">
                  <c:v>-39.377387845763515</c:v>
                </c:pt>
                <c:pt idx="792">
                  <c:v>-39.377387845763515</c:v>
                </c:pt>
                <c:pt idx="793">
                  <c:v>-39.377387845763515</c:v>
                </c:pt>
                <c:pt idx="794">
                  <c:v>-39.377387845763515</c:v>
                </c:pt>
                <c:pt idx="795">
                  <c:v>-39.377387845763515</c:v>
                </c:pt>
                <c:pt idx="796">
                  <c:v>-39.377387845763515</c:v>
                </c:pt>
                <c:pt idx="797">
                  <c:v>-39.377387845763515</c:v>
                </c:pt>
                <c:pt idx="798">
                  <c:v>-39.377387845763515</c:v>
                </c:pt>
                <c:pt idx="799">
                  <c:v>-39.377387845763515</c:v>
                </c:pt>
                <c:pt idx="800">
                  <c:v>-39.377387845763515</c:v>
                </c:pt>
                <c:pt idx="801">
                  <c:v>-39.377387845763515</c:v>
                </c:pt>
                <c:pt idx="802">
                  <c:v>-39.377387845763515</c:v>
                </c:pt>
                <c:pt idx="803">
                  <c:v>-39.377387845763515</c:v>
                </c:pt>
                <c:pt idx="804">
                  <c:v>-39.377387845763515</c:v>
                </c:pt>
                <c:pt idx="805">
                  <c:v>-39.377387845763515</c:v>
                </c:pt>
                <c:pt idx="806">
                  <c:v>-39.377387845763515</c:v>
                </c:pt>
                <c:pt idx="807">
                  <c:v>-39.377387845763515</c:v>
                </c:pt>
                <c:pt idx="808">
                  <c:v>-39.377387845763515</c:v>
                </c:pt>
                <c:pt idx="809">
                  <c:v>-39.377387845763515</c:v>
                </c:pt>
                <c:pt idx="810">
                  <c:v>-39.377387845763515</c:v>
                </c:pt>
                <c:pt idx="811">
                  <c:v>-39.377387845763515</c:v>
                </c:pt>
                <c:pt idx="812">
                  <c:v>-39.377387845763515</c:v>
                </c:pt>
                <c:pt idx="813">
                  <c:v>-39.377387845763515</c:v>
                </c:pt>
                <c:pt idx="814">
                  <c:v>-39.377387845763515</c:v>
                </c:pt>
                <c:pt idx="815">
                  <c:v>-39.377387845763515</c:v>
                </c:pt>
                <c:pt idx="816">
                  <c:v>-39.377387845763515</c:v>
                </c:pt>
                <c:pt idx="817">
                  <c:v>-39.377387845763515</c:v>
                </c:pt>
                <c:pt idx="818">
                  <c:v>-39.377387845763515</c:v>
                </c:pt>
                <c:pt idx="819">
                  <c:v>-39.377387845763515</c:v>
                </c:pt>
                <c:pt idx="820">
                  <c:v>-39.377387845763515</c:v>
                </c:pt>
                <c:pt idx="821">
                  <c:v>-39.377387845763515</c:v>
                </c:pt>
                <c:pt idx="822">
                  <c:v>-39.377387845763515</c:v>
                </c:pt>
                <c:pt idx="823">
                  <c:v>-39.377387845763515</c:v>
                </c:pt>
                <c:pt idx="824">
                  <c:v>-39.377387845763515</c:v>
                </c:pt>
                <c:pt idx="825">
                  <c:v>-39.377387845763515</c:v>
                </c:pt>
                <c:pt idx="826">
                  <c:v>-39.377387845763515</c:v>
                </c:pt>
                <c:pt idx="827">
                  <c:v>-39.377387845763515</c:v>
                </c:pt>
                <c:pt idx="828">
                  <c:v>-39.377387845763515</c:v>
                </c:pt>
                <c:pt idx="829">
                  <c:v>-39.377387845763515</c:v>
                </c:pt>
                <c:pt idx="830">
                  <c:v>-39.377387845763515</c:v>
                </c:pt>
                <c:pt idx="831">
                  <c:v>-39.377387845763515</c:v>
                </c:pt>
                <c:pt idx="832">
                  <c:v>-39.377387845763515</c:v>
                </c:pt>
                <c:pt idx="833">
                  <c:v>-39.377387845763515</c:v>
                </c:pt>
                <c:pt idx="834">
                  <c:v>-39.377387845763515</c:v>
                </c:pt>
                <c:pt idx="835">
                  <c:v>-39.377387845763515</c:v>
                </c:pt>
                <c:pt idx="836">
                  <c:v>-39.377387845763515</c:v>
                </c:pt>
                <c:pt idx="837">
                  <c:v>-39.377387845763515</c:v>
                </c:pt>
                <c:pt idx="838">
                  <c:v>-39.377387845763515</c:v>
                </c:pt>
                <c:pt idx="839">
                  <c:v>-39.377387845763515</c:v>
                </c:pt>
                <c:pt idx="840">
                  <c:v>-39.377387845763515</c:v>
                </c:pt>
                <c:pt idx="841">
                  <c:v>-39.377387845763515</c:v>
                </c:pt>
                <c:pt idx="842">
                  <c:v>-39.377387845763515</c:v>
                </c:pt>
                <c:pt idx="843">
                  <c:v>-39.377387845763515</c:v>
                </c:pt>
                <c:pt idx="844">
                  <c:v>-39.377387845763515</c:v>
                </c:pt>
                <c:pt idx="845">
                  <c:v>-39.377387845763515</c:v>
                </c:pt>
                <c:pt idx="846">
                  <c:v>-39.377387845763515</c:v>
                </c:pt>
                <c:pt idx="847">
                  <c:v>-39.377387845763515</c:v>
                </c:pt>
                <c:pt idx="848">
                  <c:v>-39.377387845763515</c:v>
                </c:pt>
                <c:pt idx="849">
                  <c:v>-39.377387845763515</c:v>
                </c:pt>
                <c:pt idx="850">
                  <c:v>-39.377387845763515</c:v>
                </c:pt>
                <c:pt idx="851">
                  <c:v>-39.377387845763515</c:v>
                </c:pt>
                <c:pt idx="852">
                  <c:v>-39.377387845763515</c:v>
                </c:pt>
                <c:pt idx="853">
                  <c:v>-39.377387845763515</c:v>
                </c:pt>
                <c:pt idx="854">
                  <c:v>-39.377387845763515</c:v>
                </c:pt>
                <c:pt idx="855">
                  <c:v>-39.377387845763515</c:v>
                </c:pt>
                <c:pt idx="856">
                  <c:v>-39.377387845763515</c:v>
                </c:pt>
                <c:pt idx="857">
                  <c:v>-39.377387845763515</c:v>
                </c:pt>
                <c:pt idx="858">
                  <c:v>-39.377387845763515</c:v>
                </c:pt>
                <c:pt idx="859">
                  <c:v>-39.377387845763515</c:v>
                </c:pt>
                <c:pt idx="860">
                  <c:v>-39.377387845763515</c:v>
                </c:pt>
              </c:numCache>
            </c:numRef>
          </c:xVal>
          <c:yVal>
            <c:numRef>
              <c:f>CALCULATIONS!$U$21:$U$881</c:f>
              <c:numCache>
                <c:formatCode>General</c:formatCode>
                <c:ptCount val="861"/>
                <c:pt idx="0">
                  <c:v>70</c:v>
                </c:pt>
                <c:pt idx="1">
                  <c:v>69.127476009174359</c:v>
                </c:pt>
                <c:pt idx="2">
                  <c:v>66.539465014544447</c:v>
                </c:pt>
                <c:pt idx="3">
                  <c:v>62.323523641234942</c:v>
                </c:pt>
                <c:pt idx="4">
                  <c:v>56.621869617251775</c:v>
                </c:pt>
                <c:pt idx="5">
                  <c:v>49.625970371547936</c:v>
                </c:pt>
                <c:pt idx="6">
                  <c:v>41.569267928522315</c:v>
                </c:pt>
                <c:pt idx="7">
                  <c:v>32.718326556465527</c:v>
                </c:pt>
                <c:pt idx="8">
                  <c:v>23.36275154660569</c:v>
                </c:pt>
                <c:pt idx="9">
                  <c:v>13.804275575215216</c:v>
                </c:pt>
                <c:pt idx="10">
                  <c:v>4.3454414262349204</c:v>
                </c:pt>
                <c:pt idx="11">
                  <c:v>-4.7216748540418862</c:v>
                </c:pt>
                <c:pt idx="12">
                  <c:v>-13.126258637260008</c:v>
                </c:pt>
                <c:pt idx="13">
                  <c:v>-20.628647366052579</c:v>
                </c:pt>
                <c:pt idx="14">
                  <c:v>-27.028931921894589</c:v>
                </c:pt>
                <c:pt idx="15">
                  <c:v>-32.173935322645995</c:v>
                </c:pt>
                <c:pt idx="16">
                  <c:v>-35.962300433361456</c:v>
                </c:pt>
                <c:pt idx="17">
                  <c:v>-38.347494040624504</c:v>
                </c:pt>
                <c:pt idx="18">
                  <c:v>-39.338617885953191</c:v>
                </c:pt>
                <c:pt idx="19">
                  <c:v>-38.999004757227205</c:v>
                </c:pt>
                <c:pt idx="20">
                  <c:v>-37.442666009376389</c:v>
                </c:pt>
                <c:pt idx="21">
                  <c:v>-34.828742407919478</c:v>
                </c:pt>
                <c:pt idx="22">
                  <c:v>-31.354189553181765</c:v>
                </c:pt>
                <c:pt idx="23">
                  <c:v>-27.244999187520719</c:v>
                </c:pt>
                <c:pt idx="24">
                  <c:v>-22.746315623562928</c:v>
                </c:pt>
                <c:pt idx="25">
                  <c:v>-18.111850052929736</c:v>
                </c:pt>
                <c:pt idx="26">
                  <c:v>-13.593022872399935</c:v>
                </c:pt>
                <c:pt idx="27">
                  <c:v>-9.4282743126049162</c:v>
                </c:pt>
                <c:pt idx="28">
                  <c:v>-5.8329761755442702</c:v>
                </c:pt>
                <c:pt idx="29">
                  <c:v>-2.9903526872894819</c:v>
                </c:pt>
                <c:pt idx="30">
                  <c:v>-1.0437773482527652</c:v>
                </c:pt>
                <c:pt idx="31">
                  <c:v>-9.0756863752165684E-2</c:v>
                </c:pt>
                <c:pt idx="32">
                  <c:v>-0.17884499627962144</c:v>
                </c:pt>
                <c:pt idx="33">
                  <c:v>-1.3036512282617596</c:v>
                </c:pt>
                <c:pt idx="34">
                  <c:v>-3.4090245780372901</c:v>
                </c:pt>
                <c:pt idx="35">
                  <c:v>-6.3894051531622518</c:v>
                </c:pt>
                <c:pt idx="36">
                  <c:v>-10.094248563066289</c:v>
                </c:pt>
                <c:pt idx="37">
                  <c:v>-14.334344644760684</c:v>
                </c:pt>
                <c:pt idx="38">
                  <c:v>-18.889775426625725</c:v>
                </c:pt>
                <c:pt idx="39">
                  <c:v>-23.519190927312245</c:v>
                </c:pt>
                <c:pt idx="40">
                  <c:v>-27.970027913527964</c:v>
                </c:pt>
                <c:pt idx="41">
                  <c:v>-31.989258263098726</c:v>
                </c:pt>
                <c:pt idx="42">
                  <c:v>-35.334231641008536</c:v>
                </c:pt>
                <c:pt idx="43">
                  <c:v>-37.783172678999634</c:v>
                </c:pt>
                <c:pt idx="44">
                  <c:v>-39.144905941402655</c:v>
                </c:pt>
                <c:pt idx="45">
                  <c:v>-39.267412146040975</c:v>
                </c:pt>
                <c:pt idx="46">
                  <c:v>-38.044865191872589</c:v>
                </c:pt>
                <c:pt idx="47">
                  <c:v>-35.422859692433335</c:v>
                </c:pt>
                <c:pt idx="48">
                  <c:v>-31.401610532413692</c:v>
                </c:pt>
                <c:pt idx="49">
                  <c:v>-26.036986593876073</c:v>
                </c:pt>
                <c:pt idx="50">
                  <c:v>-19.439327026462742</c:v>
                </c:pt>
                <c:pt idx="51">
                  <c:v>-11.770076825997457</c:v>
                </c:pt>
                <c:pt idx="52">
                  <c:v>-3.2363655144396244</c:v>
                </c:pt>
                <c:pt idx="53">
                  <c:v>5.9162650892568394</c:v>
                </c:pt>
                <c:pt idx="54">
                  <c:v>15.412703932055667</c:v>
                </c:pt>
                <c:pt idx="55">
                  <c:v>24.958341529776099</c:v>
                </c:pt>
                <c:pt idx="56">
                  <c:v>34.249975981515277</c:v>
                </c:pt>
                <c:pt idx="57">
                  <c:v>42.987127791547003</c:v>
                </c:pt>
                <c:pt idx="58">
                  <c:v>50.883320134825475</c:v>
                </c:pt>
                <c:pt idx="59">
                  <c:v>57.676881840720789</c:v>
                </c:pt>
                <c:pt idx="60">
                  <c:v>63.140848588400196</c:v>
                </c:pt>
                <c:pt idx="61">
                  <c:v>67.091572888102903</c:v>
                </c:pt>
                <c:pt idx="62">
                  <c:v>69.395703975572872</c:v>
                </c:pt>
                <c:pt idx="63">
                  <c:v>69.975262765954682</c:v>
                </c:pt>
                <c:pt idx="64">
                  <c:v>68.810611955946911</c:v>
                </c:pt>
                <c:pt idx="65">
                  <c:v>65.941204251237565</c:v>
                </c:pt>
                <c:pt idx="66">
                  <c:v>61.464079235964093</c:v>
                </c:pt>
                <c:pt idx="67">
                  <c:v>55.530168112607306</c:v>
                </c:pt>
                <c:pt idx="68">
                  <c:v>48.338551898103752</c:v>
                </c:pt>
                <c:pt idx="69">
                  <c:v>40.128899232603871</c:v>
                </c:pt>
                <c:pt idx="70">
                  <c:v>31.17238153928951</c:v>
                </c:pt>
                <c:pt idx="71">
                  <c:v>21.761423023154972</c:v>
                </c:pt>
                <c:pt idx="72">
                  <c:v>12.198688541147087</c:v>
                </c:pt>
                <c:pt idx="73">
                  <c:v>2.7857419089089799</c:v>
                </c:pt>
                <c:pt idx="74">
                  <c:v>-6.1881804383119254</c:v>
                </c:pt>
                <c:pt idx="75">
                  <c:v>-14.456840825833213</c:v>
                </c:pt>
                <c:pt idx="76">
                  <c:v>-21.786699915009219</c:v>
                </c:pt>
                <c:pt idx="77">
                  <c:v>-27.985266919726346</c:v>
                </c:pt>
                <c:pt idx="78">
                  <c:v>-32.907777161740981</c:v>
                </c:pt>
                <c:pt idx="79">
                  <c:v>-36.461940707949005</c:v>
                </c:pt>
                <c:pt idx="80">
                  <c:v>-38.610582994619989</c:v>
                </c:pt>
                <c:pt idx="81">
                  <c:v>-39.372082543430913</c:v>
                </c:pt>
                <c:pt idx="82">
                  <c:v>-38.818598753406668</c:v>
                </c:pt>
                <c:pt idx="83">
                  <c:v>-37.072170807595164</c:v>
                </c:pt>
                <c:pt idx="84">
                  <c:v>-34.298853453481513</c:v>
                </c:pt>
                <c:pt idx="85">
                  <c:v>-30.701133425774515</c:v>
                </c:pt>
                <c:pt idx="86">
                  <c:v>-26.508938471814606</c:v>
                </c:pt>
                <c:pt idx="87">
                  <c:v>-21.969606598412049</c:v>
                </c:pt>
                <c:pt idx="88">
                  <c:v>-17.33722406998421</c:v>
                </c:pt>
                <c:pt idx="89">
                  <c:v>-12.861765225844156</c:v>
                </c:pt>
                <c:pt idx="90">
                  <c:v>-8.778474377420677</c:v>
                </c:pt>
                <c:pt idx="91">
                  <c:v>-5.2979196143714224</c:v>
                </c:pt>
                <c:pt idx="92">
                  <c:v>-2.5971207156786691</c:v>
                </c:pt>
                <c:pt idx="93">
                  <c:v>-0.81210963797430458</c:v>
                </c:pt>
                <c:pt idx="94">
                  <c:v>-3.2223990679855131E-2</c:v>
                </c:pt>
                <c:pt idx="95">
                  <c:v>-0.29636383033987396</c:v>
                </c:pt>
                <c:pt idx="96">
                  <c:v>-1.5913628184040884</c:v>
                </c:pt>
                <c:pt idx="97">
                  <c:v>-3.8525394588047988</c:v>
                </c:pt>
                <c:pt idx="98">
                  <c:v>-6.9664061760741758</c:v>
                </c:pt>
                <c:pt idx="99">
                  <c:v>-10.775426928382622</c:v>
                </c:pt>
                <c:pt idx="100">
                  <c:v>-15.084631354207435</c:v>
                </c:pt>
                <c:pt idx="101">
                  <c:v>-19.669818433437559</c:v>
                </c:pt>
                <c:pt idx="102">
                  <c:v>-24.287018304343427</c:v>
                </c:pt>
                <c:pt idx="103">
                  <c:v>-28.682829791690757</c:v>
                </c:pt>
                <c:pt idx="104">
                  <c:v>-32.60521541427071</c:v>
                </c:pt>
                <c:pt idx="105">
                  <c:v>-35.814316587709328</c:v>
                </c:pt>
                <c:pt idx="106">
                  <c:v>-38.092850188302663</c:v>
                </c:pt>
                <c:pt idx="107">
                  <c:v>-39.255663665045489</c:v>
                </c:pt>
                <c:pt idx="108">
                  <c:v>-39.158058847930953</c:v>
                </c:pt>
                <c:pt idx="109">
                  <c:v>-37.702543192797783</c:v>
                </c:pt>
                <c:pt idx="110">
                  <c:v>-34.843729494230274</c:v>
                </c:pt>
                <c:pt idx="111">
                  <c:v>-30.591178608927933</c:v>
                </c:pt>
                <c:pt idx="112">
                  <c:v>-25.010061534958371</c:v>
                </c:pt>
                <c:pt idx="113">
                  <c:v>-18.21960402816617</c:v>
                </c:pt>
                <c:pt idx="114">
                  <c:v>-10.389365344878218</c:v>
                </c:pt>
                <c:pt idx="115">
                  <c:v>-1.7334891553130696</c:v>
                </c:pt>
                <c:pt idx="116">
                  <c:v>7.4968542730073509</c:v>
                </c:pt>
                <c:pt idx="117">
                  <c:v>17.022543101539846</c:v>
                </c:pt>
                <c:pt idx="118">
                  <c:v>26.546743739622098</c:v>
                </c:pt>
                <c:pt idx="119">
                  <c:v>35.765916098205366</c:v>
                </c:pt>
                <c:pt idx="120">
                  <c:v>44.381153812432899</c:v>
                </c:pt>
                <c:pt idx="121">
                  <c:v>52.109414937459221</c:v>
                </c:pt>
                <c:pt idx="122">
                  <c:v>58.694202236978867</c:v>
                </c:pt>
                <c:pt idx="123">
                  <c:v>63.915273307036315</c:v>
                </c:pt>
                <c:pt idx="124">
                  <c:v>67.596998574946426</c:v>
                </c:pt>
                <c:pt idx="125">
                  <c:v>69.615038186472006</c:v>
                </c:pt>
                <c:pt idx="126">
                  <c:v>69.901074841224684</c:v>
                </c:pt>
                <c:pt idx="127">
                  <c:v>68.445416133233849</c:v>
                </c:pt>
                <c:pt idx="128">
                  <c:v>65.297363861111748</c:v>
                </c:pt>
                <c:pt idx="129">
                  <c:v>60.563335755396317</c:v>
                </c:pt>
                <c:pt idx="130">
                  <c:v>54.402813632258628</c:v>
                </c:pt>
                <c:pt idx="131">
                  <c:v>47.022277602558688</c:v>
                </c:pt>
                <c:pt idx="132">
                  <c:v>38.667365240171343</c:v>
                </c:pt>
                <c:pt idx="133">
                  <c:v>29.613564393266639</c:v>
                </c:pt>
                <c:pt idx="134">
                  <c:v>20.155805834768802</c:v>
                </c:pt>
                <c:pt idx="135">
                  <c:v>10.597364910161051</c:v>
                </c:pt>
                <c:pt idx="136">
                  <c:v>1.2385080483336515</c:v>
                </c:pt>
                <c:pt idx="137">
                  <c:v>-7.6346706020110231</c:v>
                </c:pt>
                <c:pt idx="138">
                  <c:v>-15.760785428712989</c:v>
                </c:pt>
                <c:pt idx="139">
                  <c:v>-22.91265714487416</c:v>
                </c:pt>
                <c:pt idx="140">
                  <c:v>-28.905402683701144</c:v>
                </c:pt>
                <c:pt idx="141">
                  <c:v>-33.602804343103124</c:v>
                </c:pt>
                <c:pt idx="142">
                  <c:v>-36.921714269598908</c:v>
                </c:pt>
                <c:pt idx="143">
                  <c:v>-38.834328940976782</c:v>
                </c:pt>
                <c:pt idx="144">
                  <c:v>-39.368253366188021</c:v>
                </c:pt>
                <c:pt idx="145">
                  <c:v>-38.60436287671952</c:v>
                </c:pt>
                <c:pt idx="146">
                  <c:v>-36.672558121269446</c:v>
                </c:pt>
                <c:pt idx="147">
                  <c:v>-33.745592697800809</c:v>
                </c:pt>
                <c:pt idx="148">
                  <c:v>-30.031229423917001</c:v>
                </c:pt>
                <c:pt idx="149">
                  <c:v>-25.763047508226833</c:v>
                </c:pt>
                <c:pt idx="150">
                  <c:v>-21.190276203992788</c:v>
                </c:pt>
                <c:pt idx="151">
                  <c:v>-16.567068780898747</c:v>
                </c:pt>
                <c:pt idx="152">
                  <c:v>-12.141652321695947</c:v>
                </c:pt>
                <c:pt idx="153">
                  <c:v>-8.1457930802603258</c:v>
                </c:pt>
                <c:pt idx="154">
                  <c:v>-4.7850037647860386</c:v>
                </c:pt>
                <c:pt idx="155">
                  <c:v>-2.2298886755021163</c:v>
                </c:pt>
                <c:pt idx="156">
                  <c:v>-0.60897635230426261</c:v>
                </c:pt>
                <c:pt idx="157">
                  <c:v>-3.3291279474869828E-3</c:v>
                </c:pt>
                <c:pt idx="158">
                  <c:v>-0.44314714887934564</c:v>
                </c:pt>
                <c:pt idx="159">
                  <c:v>-1.9065038921154611</c:v>
                </c:pt>
                <c:pt idx="160">
                  <c:v>-4.3202641935909245</c:v>
                </c:pt>
                <c:pt idx="161">
                  <c:v>-7.5631477505897395</c:v>
                </c:pt>
                <c:pt idx="162">
                  <c:v>-11.470814488965862</c:v>
                </c:pt>
                <c:pt idx="163">
                  <c:v>-15.842766556656525</c:v>
                </c:pt>
                <c:pt idx="164">
                  <c:v>-20.450788282970475</c:v>
                </c:pt>
                <c:pt idx="165">
                  <c:v>-25.048583165402658</c:v>
                </c:pt>
                <c:pt idx="166">
                  <c:v>-29.382218304730351</c:v>
                </c:pt>
                <c:pt idx="167">
                  <c:v>-33.200953653223152</c:v>
                </c:pt>
                <c:pt idx="168">
                  <c:v>-36.268017296444974</c:v>
                </c:pt>
                <c:pt idx="169">
                  <c:v>-38.370889407984315</c:v>
                </c:pt>
                <c:pt idx="170">
                  <c:v>-39.330676449267173</c:v>
                </c:pt>
                <c:pt idx="171">
                  <c:v>-39.010192885152335</c:v>
                </c:pt>
                <c:pt idx="172">
                  <c:v>-37.320418732775828</c:v>
                </c:pt>
                <c:pt idx="173">
                  <c:v>-34.225065625837267</c:v>
                </c:pt>
                <c:pt idx="174">
                  <c:v>-29.743059197046556</c:v>
                </c:pt>
                <c:pt idx="175">
                  <c:v>-23.948828465800752</c:v>
                </c:pt>
                <c:pt idx="176">
                  <c:v>-16.970380263890362</c:v>
                </c:pt>
                <c:pt idx="177">
                  <c:v>-8.9852250577196937</c:v>
                </c:pt>
                <c:pt idx="178">
                  <c:v>-0.2143063097222502</c:v>
                </c:pt>
                <c:pt idx="179">
                  <c:v>9.0858346568798183</c:v>
                </c:pt>
                <c:pt idx="180">
                  <c:v>18.632355651585002</c:v>
                </c:pt>
                <c:pt idx="181">
                  <c:v>28.126511123835222</c:v>
                </c:pt>
                <c:pt idx="182">
                  <c:v>37.264744446022057</c:v>
                </c:pt>
                <c:pt idx="183">
                  <c:v>45.750040928731039</c:v>
                </c:pt>
                <c:pt idx="184">
                  <c:v>53.303096441396619</c:v>
                </c:pt>
                <c:pt idx="185">
                  <c:v>59.672863099276796</c:v>
                </c:pt>
                <c:pt idx="186">
                  <c:v>64.646057481455614</c:v>
                </c:pt>
                <c:pt idx="187">
                  <c:v>68.055257315744882</c:v>
                </c:pt>
                <c:pt idx="188">
                  <c:v>69.785267900346327</c:v>
                </c:pt>
                <c:pt idx="189">
                  <c:v>69.777507532325984</c:v>
                </c:pt>
                <c:pt idx="190">
                  <c:v>68.032239178188377</c:v>
                </c:pt>
                <c:pt idx="191">
                  <c:v>64.608560453993888</c:v>
                </c:pt>
                <c:pt idx="192">
                  <c:v>59.622152309846925</c:v>
                </c:pt>
                <c:pt idx="193">
                  <c:v>53.240875125271238</c:v>
                </c:pt>
                <c:pt idx="194">
                  <c:v>45.678385707689458</c:v>
                </c:pt>
                <c:pt idx="195">
                  <c:v>37.186026576084586</c:v>
                </c:pt>
                <c:pt idx="196">
                  <c:v>28.043306810840509</c:v>
                </c:pt>
                <c:pt idx="197">
                  <c:v>18.547348961583189</c:v>
                </c:pt>
                <c:pt idx="198">
                  <c:v>9.0017168358890665</c:v>
                </c:pt>
                <c:pt idx="199">
                  <c:v>-0.29493715598946441</c:v>
                </c:pt>
                <c:pt idx="200">
                  <c:v>-9.0599599943616411</c:v>
                </c:pt>
                <c:pt idx="201">
                  <c:v>-17.037087514535063</c:v>
                </c:pt>
                <c:pt idx="202">
                  <c:v>-24.005729930167071</c:v>
                </c:pt>
                <c:pt idx="203">
                  <c:v>-29.788792532459514</c:v>
                </c:pt>
                <c:pt idx="204">
                  <c:v>-34.258729505689615</c:v>
                </c:pt>
                <c:pt idx="205">
                  <c:v>-37.341599568082856</c:v>
                </c:pt>
                <c:pt idx="206">
                  <c:v>-39.018972035938859</c:v>
                </c:pt>
                <c:pt idx="207">
                  <c:v>-39.327617730980222</c:v>
                </c:pt>
                <c:pt idx="208">
                  <c:v>-38.357007483439205</c:v>
                </c:pt>
                <c:pt idx="209">
                  <c:v>-36.244728304643303</c:v>
                </c:pt>
                <c:pt idx="210">
                  <c:v>-33.170010132441938</c:v>
                </c:pt>
                <c:pt idx="211">
                  <c:v>-29.345631090420053</c:v>
                </c:pt>
                <c:pt idx="212">
                  <c:v>-25.008533458848266</c:v>
                </c:pt>
                <c:pt idx="213">
                  <c:v>-20.409533473854324</c:v>
                </c:pt>
                <c:pt idx="214">
                  <c:v>-15.802543626216638</c:v>
                </c:pt>
                <c:pt idx="215">
                  <c:v>-11.43374491072521</c:v>
                </c:pt>
                <c:pt idx="216">
                  <c:v>-7.5311477390943766</c:v>
                </c:pt>
                <c:pt idx="217">
                  <c:v>-4.2949639309601286</c:v>
                </c:pt>
                <c:pt idx="218">
                  <c:v>-1.8891789963512455</c:v>
                </c:pt>
                <c:pt idx="219">
                  <c:v>-0.43466515146260576</c:v>
                </c:pt>
                <c:pt idx="220">
                  <c:v>-4.1131211430803097E-3</c:v>
                </c:pt>
                <c:pt idx="221">
                  <c:v>-0.61898727309726964</c:v>
                </c:pt>
                <c:pt idx="222">
                  <c:v>-2.2486269409286543</c:v>
                </c:pt>
                <c:pt idx="223">
                  <c:v>-4.8115301926840166</c:v>
                </c:pt>
                <c:pt idx="224">
                  <c:v>-8.1787682513642643</c:v>
                </c:pt>
                <c:pt idx="225">
                  <c:v>-12.179392794650866</c:v>
                </c:pt>
                <c:pt idx="226">
                  <c:v>-16.607617890935391</c:v>
                </c:pt>
                <c:pt idx="227">
                  <c:v>-21.231486585923786</c:v>
                </c:pt>
                <c:pt idx="228">
                  <c:v>-25.802672008699489</c:v>
                </c:pt>
                <c:pt idx="229">
                  <c:v>-30.067016725547436</c:v>
                </c:pt>
                <c:pt idx="230">
                  <c:v>-33.775383782634485</c:v>
                </c:pt>
                <c:pt idx="231">
                  <c:v>-36.694379660825476</c:v>
                </c:pt>
                <c:pt idx="232">
                  <c:v>-38.616513752344211</c:v>
                </c:pt>
                <c:pt idx="233">
                  <c:v>-39.369380791990707</c:v>
                </c:pt>
                <c:pt idx="234">
                  <c:v>-38.823491071588798</c:v>
                </c:pt>
                <c:pt idx="235">
                  <c:v>-36.898426710088863</c:v>
                </c:pt>
                <c:pt idx="236">
                  <c:v>-33.567068617305523</c:v>
                </c:pt>
                <c:pt idx="237">
                  <c:v>-28.857715434521499</c:v>
                </c:pt>
                <c:pt idx="238">
                  <c:v>-22.853999607249538</c:v>
                </c:pt>
                <c:pt idx="239">
                  <c:v>-15.692593502259912</c:v>
                </c:pt>
                <c:pt idx="240">
                  <c:v>-7.5587866246331705</c:v>
                </c:pt>
                <c:pt idx="241">
                  <c:v>1.3198999933531912</c:v>
                </c:pt>
                <c:pt idx="242">
                  <c:v>10.681817661960652</c:v>
                </c:pt>
                <c:pt idx="243">
                  <c:v>20.24069874534506</c:v>
                </c:pt>
                <c:pt idx="244">
                  <c:v>29.696200348487537</c:v>
                </c:pt>
                <c:pt idx="245">
                  <c:v>38.745071317949161</c:v>
                </c:pt>
                <c:pt idx="246">
                  <c:v>47.092505423868332</c:v>
                </c:pt>
                <c:pt idx="247">
                  <c:v>54.463235466376382</c:v>
                </c:pt>
                <c:pt idx="248">
                  <c:v>60.611932602799776</c:v>
                </c:pt>
                <c:pt idx="249">
                  <c:v>65.332502049584249</c:v>
                </c:pt>
                <c:pt idx="250">
                  <c:v>68.465909412443366</c:v>
                </c:pt>
                <c:pt idx="251">
                  <c:v>69.906229530585378</c:v>
                </c:pt>
                <c:pt idx="252">
                  <c:v>69.604679597809422</c:v>
                </c:pt>
                <c:pt idx="253">
                  <c:v>67.571477668890253</c:v>
                </c:pt>
                <c:pt idx="254">
                  <c:v>63.875453320847321</c:v>
                </c:pt>
                <c:pt idx="255">
                  <c:v>58.641425810725849</c:v>
                </c:pt>
                <c:pt idx="256">
                  <c:v>52.045453033727902</c:v>
                </c:pt>
                <c:pt idx="257">
                  <c:v>44.308138441531561</c:v>
                </c:pt>
                <c:pt idx="258">
                  <c:v>35.686259497650155</c:v>
                </c:pt>
                <c:pt idx="259">
                  <c:v>26.463047188232725</c:v>
                </c:pt>
                <c:pt idx="260">
                  <c:v>16.937498953663606</c:v>
                </c:pt>
                <c:pt idx="261">
                  <c:v>7.4131450611088088</c:v>
                </c:pt>
                <c:pt idx="262">
                  <c:v>-1.8132905915588491</c:v>
                </c:pt>
                <c:pt idx="263">
                  <c:v>-10.462890792129876</c:v>
                </c:pt>
                <c:pt idx="264">
                  <c:v>-18.284776187200126</c:v>
                </c:pt>
                <c:pt idx="265">
                  <c:v>-25.065168303865168</c:v>
                </c:pt>
                <c:pt idx="266">
                  <c:v>-30.63493248552928</c:v>
                </c:pt>
                <c:pt idx="267">
                  <c:v>-34.875309817997078</c:v>
                </c:pt>
                <c:pt idx="268">
                  <c:v>-37.721619633005112</c:v>
                </c:pt>
                <c:pt idx="269">
                  <c:v>-39.164795293866732</c:v>
                </c:pt>
                <c:pt idx="270">
                  <c:v>-39.250702455895237</c:v>
                </c:pt>
                <c:pt idx="271">
                  <c:v>-38.077277403701203</c:v>
                </c:pt>
                <c:pt idx="272">
                  <c:v>-35.789609873654086</c:v>
                </c:pt>
                <c:pt idx="273">
                  <c:v>-32.573176513094339</c:v>
                </c:pt>
                <c:pt idx="274">
                  <c:v>-28.645504551448138</c:v>
                </c:pt>
                <c:pt idx="275">
                  <c:v>-24.246607438126475</c:v>
                </c:pt>
                <c:pt idx="276">
                  <c:v>-19.628582663090445</c:v>
                </c:pt>
                <c:pt idx="277">
                  <c:v>-15.04479479121165</c:v>
                </c:pt>
                <c:pt idx="278">
                  <c:v>-10.739082608669653</c:v>
                </c:pt>
                <c:pt idx="279">
                  <c:v>-6.9354275727145547</c:v>
                </c:pt>
                <c:pt idx="280">
                  <c:v>-3.8285015506886122</c:v>
                </c:pt>
                <c:pt idx="281">
                  <c:v>-1.5754759040373392</c:v>
                </c:pt>
                <c:pt idx="282">
                  <c:v>-0.2894227593318941</c:v>
                </c:pt>
                <c:pt idx="283">
                  <c:v>-3.4574862058208151E-2</c:v>
                </c:pt>
                <c:pt idx="284">
                  <c:v>-0.82363530908251781</c:v>
                </c:pt>
                <c:pt idx="285">
                  <c:v>-2.6172457062974601</c:v>
                </c:pt>
                <c:pt idx="286">
                  <c:v>-5.3256342082135051</c:v>
                </c:pt>
                <c:pt idx="287">
                  <c:v>-8.8123769485695309</c:v>
                </c:pt>
                <c:pt idx="288">
                  <c:v>-12.900121082009226</c:v>
                </c:pt>
                <c:pt idx="289">
                  <c:v>-17.378038437054638</c:v>
                </c:pt>
                <c:pt idx="290">
                  <c:v>-22.010708798398074</c:v>
                </c:pt>
                <c:pt idx="291">
                  <c:v>-26.548073891780994</c:v>
                </c:pt>
                <c:pt idx="292">
                  <c:v>-30.736059556990991</c:v>
                </c:pt>
                <c:pt idx="293">
                  <c:v>-34.327436110515528</c:v>
                </c:pt>
                <c:pt idx="294">
                  <c:v>-37.092476623278742</c:v>
                </c:pt>
                <c:pt idx="295">
                  <c:v>-38.828980188139347</c:v>
                </c:pt>
                <c:pt idx="296">
                  <c:v>-39.37125194051135</c:v>
                </c:pt>
                <c:pt idx="297">
                  <c:v>-38.597672645592787</c:v>
                </c:pt>
                <c:pt idx="298">
                  <c:v>-36.43654644611815</c:v>
                </c:pt>
                <c:pt idx="299">
                  <c:v>-32.869983655981152</c:v>
                </c:pt>
                <c:pt idx="300">
                  <c:v>-27.935653568476155</c:v>
                </c:pt>
                <c:pt idx="301">
                  <c:v>-21.726327012852625</c:v>
                </c:pt>
                <c:pt idx="302">
                  <c:v>-14.387216461587872</c:v>
                </c:pt>
                <c:pt idx="303">
                  <c:v>-6.1112093526813371</c:v>
                </c:pt>
                <c:pt idx="304">
                  <c:v>2.8678255569611992</c:v>
                </c:pt>
                <c:pt idx="305">
                  <c:v>12.283401905863219</c:v>
                </c:pt>
                <c:pt idx="306">
                  <c:v>21.846125666083015</c:v>
                </c:pt>
                <c:pt idx="307">
                  <c:v>31.254373333210538</c:v>
                </c:pt>
                <c:pt idx="308">
                  <c:v>40.205521245720902</c:v>
                </c:pt>
                <c:pt idx="309">
                  <c:v>48.407286304119573</c:v>
                </c:pt>
                <c:pt idx="310">
                  <c:v>55.588733204469463</c:v>
                </c:pt>
                <c:pt idx="311">
                  <c:v>61.510515808977523</c:v>
                </c:pt>
                <c:pt idx="312">
                  <c:v>65.973949957494028</c:v>
                </c:pt>
                <c:pt idx="313">
                  <c:v>68.828560703295935</c:v>
                </c:pt>
                <c:pt idx="314">
                  <c:v>69.977806822309745</c:v>
                </c:pt>
                <c:pt idx="315">
                  <c:v>69.382757119892005</c:v>
                </c:pt>
                <c:pt idx="316">
                  <c:v>67.063573695851389</c:v>
                </c:pt>
                <c:pt idx="317">
                  <c:v>63.098743722032907</c:v>
                </c:pt>
                <c:pt idx="318">
                  <c:v>57.622090003594728</c:v>
                </c:pt>
                <c:pt idx="319">
                  <c:v>50.817678108656239</c:v>
                </c:pt>
                <c:pt idx="320">
                  <c:v>42.912820682782332</c:v>
                </c:pt>
                <c:pt idx="321">
                  <c:v>34.16945442277877</c:v>
                </c:pt>
                <c:pt idx="322">
                  <c:v>24.874229094188205</c:v>
                </c:pt>
                <c:pt idx="323">
                  <c:v>15.327698400438194</c:v>
                </c:pt>
                <c:pt idx="324">
                  <c:v>5.8330374478307476</c:v>
                </c:pt>
                <c:pt idx="325">
                  <c:v>-3.3152703846661522</c:v>
                </c:pt>
                <c:pt idx="326">
                  <c:v>-11.842333880620366</c:v>
                </c:pt>
                <c:pt idx="327">
                  <c:v>-19.502915550265126</c:v>
                </c:pt>
                <c:pt idx="328">
                  <c:v>-26.090262168074474</c:v>
                </c:pt>
                <c:pt idx="329">
                  <c:v>-31.443361693315932</c:v>
                </c:pt>
                <c:pt idx="330">
                  <c:v>-35.452347111620497</c:v>
                </c:pt>
                <c:pt idx="331">
                  <c:v>-38.061841907012131</c:v>
                </c:pt>
                <c:pt idx="332">
                  <c:v>-39.272124128149834</c:v>
                </c:pt>
                <c:pt idx="333">
                  <c:v>-39.138073068656475</c:v>
                </c:pt>
                <c:pt idx="334">
                  <c:v>-37.765950967722411</c:v>
                </c:pt>
                <c:pt idx="335">
                  <c:v>-35.308158330199241</c:v>
                </c:pt>
                <c:pt idx="336">
                  <c:v>-31.956182030011696</c:v>
                </c:pt>
                <c:pt idx="337">
                  <c:v>-27.932027087320535</c:v>
                </c:pt>
                <c:pt idx="338">
                  <c:v>-23.478483042106291</c:v>
                </c:pt>
                <c:pt idx="339">
                  <c:v>-18.848621795662478</c:v>
                </c:pt>
                <c:pt idx="340">
                  <c:v>-14.294953830112357</c:v>
                </c:pt>
                <c:pt idx="341">
                  <c:v>-10.058682653000634</c:v>
                </c:pt>
                <c:pt idx="342">
                  <c:v>-6.3594926402782068</c:v>
                </c:pt>
                <c:pt idx="343">
                  <c:v>-3.3862833605360385</c:v>
                </c:pt>
                <c:pt idx="344">
                  <c:v>-1.2892248450387671</c:v>
                </c:pt>
                <c:pt idx="345">
                  <c:v>-0.17345467042825502</c:v>
                </c:pt>
                <c:pt idx="346">
                  <c:v>-9.4671290004494299E-2</c:v>
                </c:pt>
                <c:pt idx="347">
                  <c:v>-1.0568014434222768</c:v>
                </c:pt>
                <c:pt idx="348">
                  <c:v>-3.0118357575707062</c:v>
                </c:pt>
                <c:pt idx="349">
                  <c:v>-5.861839171168346</c:v>
                </c:pt>
                <c:pt idx="350">
                  <c:v>-9.4630550701702276</c:v>
                </c:pt>
                <c:pt idx="351">
                  <c:v>-13.631937518986213</c:v>
                </c:pt>
                <c:pt idx="352">
                  <c:v>-18.152868092911614</c:v>
                </c:pt>
                <c:pt idx="353">
                  <c:v>-22.787245674985925</c:v>
                </c:pt>
                <c:pt idx="354">
                  <c:v>-27.283581902173708</c:v>
                </c:pt>
                <c:pt idx="355">
                  <c:v>-31.388193960413805</c:v>
                </c:pt>
                <c:pt idx="356">
                  <c:v>-34.856061778624365</c:v>
                </c:pt>
                <c:pt idx="357">
                  <c:v>-37.461409349183221</c:v>
                </c:pt>
                <c:pt idx="358">
                  <c:v>-39.007580206372296</c:v>
                </c:pt>
                <c:pt idx="359">
                  <c:v>-39.335804620887828</c:v>
                </c:pt>
                <c:pt idx="360">
                  <c:v>-38.332499726550587</c:v>
                </c:pt>
                <c:pt idx="361">
                  <c:v>-35.934801849491919</c:v>
                </c:pt>
                <c:pt idx="362">
                  <c:v>-32.134100450293737</c:v>
                </c:pt>
                <c:pt idx="363">
                  <c:v>-26.977422522857651</c:v>
                </c:pt>
                <c:pt idx="364">
                  <c:v>-20.566601855832346</c:v>
                </c:pt>
                <c:pt idx="365">
                  <c:v>-13.055255843420756</c:v>
                </c:pt>
                <c:pt idx="366">
                  <c:v>-4.6436800131964278</c:v>
                </c:pt>
                <c:pt idx="367">
                  <c:v>4.4281463692109675</c:v>
                </c:pt>
                <c:pt idx="368">
                  <c:v>13.889174673383522</c:v>
                </c:pt>
                <c:pt idx="369">
                  <c:v>23.447187347957108</c:v>
                </c:pt>
                <c:pt idx="370">
                  <c:v>32.799598782132179</c:v>
                </c:pt>
                <c:pt idx="371">
                  <c:v>41.644734470822506</c:v>
                </c:pt>
                <c:pt idx="372">
                  <c:v>49.693146651867174</c:v>
                </c:pt>
                <c:pt idx="373">
                  <c:v>56.678522402374554</c:v>
                </c:pt>
                <c:pt idx="374">
                  <c:v>62.36775563028074</c:v>
                </c:pt>
                <c:pt idx="375">
                  <c:v>66.569786868707737</c:v>
                </c:pt>
                <c:pt idx="376">
                  <c:v>69.142862988735246</c:v>
                </c:pt>
                <c:pt idx="377">
                  <c:v>69.999930978027592</c:v>
                </c:pt>
                <c:pt idx="378">
                  <c:v>69.111953324948203</c:v>
                </c:pt>
                <c:pt idx="379">
                  <c:v>66.509014384415394</c:v>
                </c:pt>
                <c:pt idx="380">
                  <c:v>62.279174130438321</c:v>
                </c:pt>
                <c:pt idx="381">
                  <c:v>56.565114461836437</c:v>
                </c:pt>
                <c:pt idx="382">
                  <c:v>49.558710193867867</c:v>
                </c:pt>
                <c:pt idx="383">
                  <c:v>41.49373858267036</c:v>
                </c:pt>
                <c:pt idx="384">
                  <c:v>32.63701444408435</c:v>
                </c:pt>
                <c:pt idx="385">
                  <c:v>23.278299734679628</c:v>
                </c:pt>
                <c:pt idx="386">
                  <c:v>13.719384406247395</c:v>
                </c:pt>
                <c:pt idx="387">
                  <c:v>4.2627675234070681</c:v>
                </c:pt>
                <c:pt idx="388">
                  <c:v>-4.7996172269149628</c:v>
                </c:pt>
                <c:pt idx="389">
                  <c:v>-13.197190001168835</c:v>
                </c:pt>
                <c:pt idx="390">
                  <c:v>-20.690605630949346</c:v>
                </c:pt>
                <c:pt idx="391">
                  <c:v>-27.080341959048855</c:v>
                </c:pt>
                <c:pt idx="392">
                  <c:v>-32.213662817992933</c:v>
                </c:pt>
                <c:pt idx="393">
                  <c:v>-35.989687964230484</c:v>
                </c:pt>
                <c:pt idx="394">
                  <c:v>-38.362378028951191</c:v>
                </c:pt>
                <c:pt idx="395">
                  <c:v>-39.341325844591047</c:v>
                </c:pt>
                <c:pt idx="396">
                  <c:v>-38.990333031808994</c:v>
                </c:pt>
                <c:pt idx="397">
                  <c:v>-37.423838995027069</c:v>
                </c:pt>
                <c:pt idx="398">
                  <c:v>-34.801354956997528</c:v>
                </c:pt>
                <c:pt idx="399">
                  <c:v>-31.320134957795585</c:v>
                </c:pt>
                <c:pt idx="400">
                  <c:v>-27.206385692213754</c:v>
                </c:pt>
                <c:pt idx="401">
                  <c:v>-22.705374876557311</c:v>
                </c:pt>
                <c:pt idx="402">
                  <c:v>-18.070841220620519</c:v>
                </c:pt>
                <c:pt idx="403">
                  <c:v>-13.554136308863388</c:v>
                </c:pt>
                <c:pt idx="404">
                  <c:v>-9.3935386871070286</c:v>
                </c:pt>
                <c:pt idx="405">
                  <c:v>-5.8041728160373607</c:v>
                </c:pt>
                <c:pt idx="406">
                  <c:v>-2.9689406025098926</c:v>
                </c:pt>
                <c:pt idx="407">
                  <c:v>-1.0308319571379301</c:v>
                </c:pt>
                <c:pt idx="408">
                  <c:v>-8.6924905862023213E-2</c:v>
                </c:pt>
                <c:pt idx="409">
                  <c:v>-0.18431744294301455</c:v>
                </c:pt>
                <c:pt idx="410">
                  <c:v>-1.3181552874378946</c:v>
                </c:pt>
                <c:pt idx="411">
                  <c:v>-3.4318351154470008</c:v>
                </c:pt>
                <c:pt idx="412">
                  <c:v>-6.4193750689118492</c:v>
                </c:pt>
                <c:pt idx="413">
                  <c:v>-10.129856898077744</c:v>
                </c:pt>
                <c:pt idx="414">
                  <c:v>-14.37376047542417</c:v>
                </c:pt>
                <c:pt idx="415">
                  <c:v>-18.930934967836293</c:v>
                </c:pt>
                <c:pt idx="416">
                  <c:v>-23.559884728970637</c:v>
                </c:pt>
                <c:pt idx="417">
                  <c:v>-28.007994625098256</c:v>
                </c:pt>
                <c:pt idx="418">
                  <c:v>-32.022281171365314</c:v>
                </c:pt>
                <c:pt idx="419">
                  <c:v>-35.360234068581761</c:v>
                </c:pt>
                <c:pt idx="420">
                  <c:v>-37.800308370140357</c:v>
                </c:pt>
                <c:pt idx="421">
                  <c:v>-39.151640755877864</c:v>
                </c:pt>
                <c:pt idx="422">
                  <c:v>-39.262593723307077</c:v>
                </c:pt>
                <c:pt idx="423">
                  <c:v>-38.027777723337884</c:v>
                </c:pt>
                <c:pt idx="424">
                  <c:v>-35.393261529963979</c:v>
                </c:pt>
                <c:pt idx="425">
                  <c:v>-31.359753043110217</c:v>
                </c:pt>
                <c:pt idx="426">
                  <c:v>-25.983613417305563</c:v>
                </c:pt>
                <c:pt idx="427">
                  <c:v>-19.375653671254856</c:v>
                </c:pt>
                <c:pt idx="428">
                  <c:v>-11.697751326866342</c:v>
                </c:pt>
                <c:pt idx="429">
                  <c:v>-3.1574116270312533</c:v>
                </c:pt>
                <c:pt idx="430">
                  <c:v>5.9995199799365313</c:v>
                </c:pt>
                <c:pt idx="431">
                  <c:v>15.497713401399819</c:v>
                </c:pt>
                <c:pt idx="432">
                  <c:v>25.04243391107202</c:v>
                </c:pt>
                <c:pt idx="433">
                  <c:v>34.330453708918753</c:v>
                </c:pt>
                <c:pt idx="434">
                  <c:v>43.061368399655251</c:v>
                </c:pt>
                <c:pt idx="435">
                  <c:v>50.948874953699629</c:v>
                </c:pt>
                <c:pt idx="436">
                  <c:v>57.731568510200795</c:v>
                </c:pt>
                <c:pt idx="437">
                  <c:v>63.182833754472469</c:v>
                </c:pt>
                <c:pt idx="438">
                  <c:v>67.119441827518017</c:v>
                </c:pt>
                <c:pt idx="439">
                  <c:v>69.408514407628715</c:v>
                </c:pt>
                <c:pt idx="440">
                  <c:v>69.972580732000083</c:v>
                </c:pt>
                <c:pt idx="441">
                  <c:v>68.792528353054607</c:v>
                </c:pt>
                <c:pt idx="442">
                  <c:v>65.908331368562585</c:v>
                </c:pt>
                <c:pt idx="443">
                  <c:v>61.417527430273331</c:v>
                </c:pt>
                <c:pt idx="444">
                  <c:v>55.471503542004001</c:v>
                </c:pt>
                <c:pt idx="445">
                  <c:v>48.269736978987119</c:v>
                </c:pt>
                <c:pt idx="446">
                  <c:v>40.052218164735699</c:v>
                </c:pt>
                <c:pt idx="447">
                  <c:v>31.090353830468914</c:v>
                </c:pt>
                <c:pt idx="448">
                  <c:v>21.67670841516188</c:v>
                </c:pt>
                <c:pt idx="449">
                  <c:v>12.113987073584376</c:v>
                </c:pt>
                <c:pt idx="450">
                  <c:v>2.7036930441468359</c:v>
                </c:pt>
                <c:pt idx="451">
                  <c:v>-6.2650956751326481</c:v>
                </c:pt>
                <c:pt idx="452">
                  <c:v>-14.526390863986038</c:v>
                </c:pt>
                <c:pt idx="453">
                  <c:v>-21.846983262848411</c:v>
                </c:pt>
                <c:pt idx="454">
                  <c:v>-28.034779265925192</c:v>
                </c:pt>
                <c:pt idx="455">
                  <c:v>-32.945462364973643</c:v>
                </c:pt>
                <c:pt idx="456">
                  <c:v>-36.487223731960398</c:v>
                </c:pt>
                <c:pt idx="457">
                  <c:v>-38.623383567291889</c:v>
                </c:pt>
                <c:pt idx="458">
                  <c:v>-39.372809087885429</c:v>
                </c:pt>
                <c:pt idx="459">
                  <c:v>-38.808122925702008</c:v>
                </c:pt>
                <c:pt idx="460">
                  <c:v>-37.051783747841533</c:v>
                </c:pt>
                <c:pt idx="461">
                  <c:v>-34.270205584416551</c:v>
                </c:pt>
                <c:pt idx="462">
                  <c:v>-30.666160286045336</c:v>
                </c:pt>
                <c:pt idx="463">
                  <c:v>-26.46977562438471</c:v>
                </c:pt>
                <c:pt idx="464">
                  <c:v>-21.928497085637893</c:v>
                </c:pt>
                <c:pt idx="465">
                  <c:v>-17.296422178841482</c:v>
                </c:pt>
                <c:pt idx="466">
                  <c:v>-12.823440467942532</c:v>
                </c:pt>
                <c:pt idx="467">
                  <c:v>-8.7446195732553651</c:v>
                </c:pt>
                <c:pt idx="468">
                  <c:v>-5.2702668003976232</c:v>
                </c:pt>
                <c:pt idx="469">
                  <c:v>-2.577068273146784</c:v>
                </c:pt>
                <c:pt idx="470">
                  <c:v>-0.80066358684008687</c:v>
                </c:pt>
                <c:pt idx="471">
                  <c:v>-2.9955818560520975E-2</c:v>
                </c:pt>
                <c:pt idx="472">
                  <c:v>-0.30338655836894762</c:v>
                </c:pt>
                <c:pt idx="473">
                  <c:v>-1.6073262696611021</c:v>
                </c:pt>
                <c:pt idx="474">
                  <c:v>-3.8766449202084816</c:v>
                </c:pt>
                <c:pt idx="475">
                  <c:v>-6.9974398622065559</c:v>
                </c:pt>
                <c:pt idx="476">
                  <c:v>-10.81181089694546</c:v>
                </c:pt>
                <c:pt idx="477">
                  <c:v>-15.124489818035537</c:v>
                </c:pt>
                <c:pt idx="478">
                  <c:v>-19.711056791401742</c:v>
                </c:pt>
                <c:pt idx="479">
                  <c:v>-24.327411697975968</c:v>
                </c:pt>
                <c:pt idx="480">
                  <c:v>-28.720117606585532</c:v>
                </c:pt>
                <c:pt idx="481">
                  <c:v>-32.637197900802164</c:v>
                </c:pt>
                <c:pt idx="482">
                  <c:v>-35.838949684187334</c:v>
                </c:pt>
                <c:pt idx="483">
                  <c:v>-38.108334695064137</c:v>
                </c:pt>
                <c:pt idx="484">
                  <c:v>-39.260525137618828</c:v>
                </c:pt>
                <c:pt idx="485">
                  <c:v>-39.151214942603922</c:v>
                </c:pt>
                <c:pt idx="486">
                  <c:v>-37.683355694165911</c:v>
                </c:pt>
                <c:pt idx="487">
                  <c:v>-34.812038861843533</c:v>
                </c:pt>
                <c:pt idx="488">
                  <c:v>-30.547319574818534</c:v>
                </c:pt>
                <c:pt idx="489">
                  <c:v>-24.954859037930472</c:v>
                </c:pt>
                <c:pt idx="490">
                  <c:v>-18.154349554217657</c:v>
                </c:pt>
                <c:pt idx="491">
                  <c:v>-10.315774524791278</c:v>
                </c:pt>
                <c:pt idx="492">
                  <c:v>-1.6536422190782774</c:v>
                </c:pt>
                <c:pt idx="493">
                  <c:v>7.5805868994689032</c:v>
                </c:pt>
                <c:pt idx="494">
                  <c:v>17.107587176352659</c:v>
                </c:pt>
                <c:pt idx="495">
                  <c:v>26.630416199085598</c:v>
                </c:pt>
                <c:pt idx="496">
                  <c:v>35.845524954215179</c:v>
                </c:pt>
                <c:pt idx="497">
                  <c:v>44.454099041228162</c:v>
                </c:pt>
                <c:pt idx="498">
                  <c:v>52.173286401843917</c:v>
                </c:pt>
                <c:pt idx="499">
                  <c:v>58.746870795443051</c:v>
                </c:pt>
                <c:pt idx="500">
                  <c:v>63.954971527264988</c:v>
                </c:pt>
                <c:pt idx="501">
                  <c:v>67.622387875567426</c:v>
                </c:pt>
                <c:pt idx="502">
                  <c:v>69.625259763489041</c:v>
                </c:pt>
                <c:pt idx="503">
                  <c:v>69.895782373228727</c:v>
                </c:pt>
                <c:pt idx="504">
                  <c:v>68.424788976847722</c:v>
                </c:pt>
                <c:pt idx="505">
                  <c:v>65.262100216718068</c:v>
                </c:pt>
                <c:pt idx="506">
                  <c:v>60.514626072449367</c:v>
                </c:pt>
                <c:pt idx="507">
                  <c:v>54.342295302035566</c:v>
                </c:pt>
                <c:pt idx="508">
                  <c:v>46.951972723099445</c:v>
                </c:pt>
                <c:pt idx="509">
                  <c:v>38.589603904124914</c:v>
                </c:pt>
                <c:pt idx="510">
                  <c:v>29.530896517924084</c:v>
                </c:pt>
                <c:pt idx="511">
                  <c:v>20.070905002139906</c:v>
                </c:pt>
                <c:pt idx="512">
                  <c:v>10.51292799576929</c:v>
                </c:pt>
                <c:pt idx="513">
                  <c:v>1.1571545780952857</c:v>
                </c:pt>
                <c:pt idx="514">
                  <c:v>-7.7104954231660932</c:v>
                </c:pt>
                <c:pt idx="515">
                  <c:v>-15.828900225078995</c:v>
                </c:pt>
                <c:pt idx="516">
                  <c:v>-22.971222926341671</c:v>
                </c:pt>
                <c:pt idx="517">
                  <c:v>-28.95298740247296</c:v>
                </c:pt>
                <c:pt idx="518">
                  <c:v>-33.638430964588018</c:v>
                </c:pt>
                <c:pt idx="519">
                  <c:v>-36.944890531202589</c:v>
                </c:pt>
                <c:pt idx="520">
                  <c:v>-36.944890531202589</c:v>
                </c:pt>
                <c:pt idx="521">
                  <c:v>-36.944890531202589</c:v>
                </c:pt>
                <c:pt idx="522">
                  <c:v>-36.944890531202589</c:v>
                </c:pt>
                <c:pt idx="523">
                  <c:v>-36.944890531202589</c:v>
                </c:pt>
                <c:pt idx="524">
                  <c:v>-36.944890531202589</c:v>
                </c:pt>
                <c:pt idx="525">
                  <c:v>-36.944890531202589</c:v>
                </c:pt>
                <c:pt idx="526">
                  <c:v>-36.944890531202589</c:v>
                </c:pt>
                <c:pt idx="527">
                  <c:v>-36.944890531202589</c:v>
                </c:pt>
                <c:pt idx="528">
                  <c:v>-36.944890531202589</c:v>
                </c:pt>
                <c:pt idx="529">
                  <c:v>-36.944890531202589</c:v>
                </c:pt>
                <c:pt idx="530">
                  <c:v>-36.944890531202589</c:v>
                </c:pt>
                <c:pt idx="531">
                  <c:v>-36.944890531202589</c:v>
                </c:pt>
                <c:pt idx="532">
                  <c:v>-36.944890531202589</c:v>
                </c:pt>
                <c:pt idx="533">
                  <c:v>-36.944890531202589</c:v>
                </c:pt>
                <c:pt idx="534">
                  <c:v>-36.944890531202589</c:v>
                </c:pt>
                <c:pt idx="535">
                  <c:v>-36.944890531202589</c:v>
                </c:pt>
                <c:pt idx="536">
                  <c:v>-36.944890531202589</c:v>
                </c:pt>
                <c:pt idx="537">
                  <c:v>-36.944890531202589</c:v>
                </c:pt>
                <c:pt idx="538">
                  <c:v>-36.944890531202589</c:v>
                </c:pt>
                <c:pt idx="539">
                  <c:v>-36.944890531202589</c:v>
                </c:pt>
                <c:pt idx="540">
                  <c:v>-36.944890531202589</c:v>
                </c:pt>
                <c:pt idx="541">
                  <c:v>-36.944890531202589</c:v>
                </c:pt>
                <c:pt idx="542">
                  <c:v>-36.944890531202589</c:v>
                </c:pt>
                <c:pt idx="543">
                  <c:v>-36.944890531202589</c:v>
                </c:pt>
                <c:pt idx="544">
                  <c:v>-36.944890531202589</c:v>
                </c:pt>
                <c:pt idx="545">
                  <c:v>-36.944890531202589</c:v>
                </c:pt>
                <c:pt idx="546">
                  <c:v>-36.944890531202589</c:v>
                </c:pt>
                <c:pt idx="547">
                  <c:v>-36.944890531202589</c:v>
                </c:pt>
                <c:pt idx="548">
                  <c:v>-36.944890531202589</c:v>
                </c:pt>
                <c:pt idx="549">
                  <c:v>-36.944890531202589</c:v>
                </c:pt>
                <c:pt idx="550">
                  <c:v>-36.944890531202589</c:v>
                </c:pt>
                <c:pt idx="551">
                  <c:v>-36.944890531202589</c:v>
                </c:pt>
                <c:pt idx="552">
                  <c:v>-36.944890531202589</c:v>
                </c:pt>
                <c:pt idx="553">
                  <c:v>-36.944890531202589</c:v>
                </c:pt>
                <c:pt idx="554">
                  <c:v>-36.944890531202589</c:v>
                </c:pt>
                <c:pt idx="555">
                  <c:v>-36.944890531202589</c:v>
                </c:pt>
                <c:pt idx="556">
                  <c:v>-36.944890531202589</c:v>
                </c:pt>
                <c:pt idx="557">
                  <c:v>-36.944890531202589</c:v>
                </c:pt>
                <c:pt idx="558">
                  <c:v>-36.944890531202589</c:v>
                </c:pt>
                <c:pt idx="559">
                  <c:v>-36.944890531202589</c:v>
                </c:pt>
                <c:pt idx="560">
                  <c:v>-36.944890531202589</c:v>
                </c:pt>
                <c:pt idx="561">
                  <c:v>-36.944890531202589</c:v>
                </c:pt>
                <c:pt idx="562">
                  <c:v>-36.944890531202589</c:v>
                </c:pt>
                <c:pt idx="563">
                  <c:v>-36.944890531202589</c:v>
                </c:pt>
                <c:pt idx="564">
                  <c:v>-36.944890531202589</c:v>
                </c:pt>
                <c:pt idx="565">
                  <c:v>-36.944890531202589</c:v>
                </c:pt>
                <c:pt idx="566">
                  <c:v>-36.944890531202589</c:v>
                </c:pt>
                <c:pt idx="567">
                  <c:v>-36.944890531202589</c:v>
                </c:pt>
                <c:pt idx="568">
                  <c:v>-36.944890531202589</c:v>
                </c:pt>
                <c:pt idx="569">
                  <c:v>-36.944890531202589</c:v>
                </c:pt>
                <c:pt idx="570">
                  <c:v>-36.944890531202589</c:v>
                </c:pt>
                <c:pt idx="571">
                  <c:v>-36.944890531202589</c:v>
                </c:pt>
                <c:pt idx="572">
                  <c:v>-36.944890531202589</c:v>
                </c:pt>
                <c:pt idx="573">
                  <c:v>-36.944890531202589</c:v>
                </c:pt>
                <c:pt idx="574">
                  <c:v>-36.944890531202589</c:v>
                </c:pt>
                <c:pt idx="575">
                  <c:v>-36.944890531202589</c:v>
                </c:pt>
                <c:pt idx="576">
                  <c:v>-36.944890531202589</c:v>
                </c:pt>
                <c:pt idx="577">
                  <c:v>-36.944890531202589</c:v>
                </c:pt>
                <c:pt idx="578">
                  <c:v>-36.944890531202589</c:v>
                </c:pt>
                <c:pt idx="579">
                  <c:v>-36.944890531202589</c:v>
                </c:pt>
                <c:pt idx="580">
                  <c:v>-36.944890531202589</c:v>
                </c:pt>
                <c:pt idx="581">
                  <c:v>-36.944890531202589</c:v>
                </c:pt>
                <c:pt idx="582">
                  <c:v>-36.944890531202589</c:v>
                </c:pt>
                <c:pt idx="583">
                  <c:v>-36.944890531202589</c:v>
                </c:pt>
                <c:pt idx="584">
                  <c:v>-36.944890531202589</c:v>
                </c:pt>
                <c:pt idx="585">
                  <c:v>-36.944890531202589</c:v>
                </c:pt>
                <c:pt idx="586">
                  <c:v>-36.944890531202589</c:v>
                </c:pt>
                <c:pt idx="587">
                  <c:v>-36.944890531202589</c:v>
                </c:pt>
                <c:pt idx="588">
                  <c:v>-36.944890531202589</c:v>
                </c:pt>
                <c:pt idx="589">
                  <c:v>-36.944890531202589</c:v>
                </c:pt>
                <c:pt idx="590">
                  <c:v>-36.944890531202589</c:v>
                </c:pt>
                <c:pt idx="591">
                  <c:v>-36.944890531202589</c:v>
                </c:pt>
                <c:pt idx="592">
                  <c:v>-36.944890531202589</c:v>
                </c:pt>
                <c:pt idx="593">
                  <c:v>-36.944890531202589</c:v>
                </c:pt>
                <c:pt idx="594">
                  <c:v>-36.944890531202589</c:v>
                </c:pt>
                <c:pt idx="595">
                  <c:v>-36.944890531202589</c:v>
                </c:pt>
                <c:pt idx="596">
                  <c:v>-36.944890531202589</c:v>
                </c:pt>
                <c:pt idx="597">
                  <c:v>-36.944890531202589</c:v>
                </c:pt>
                <c:pt idx="598">
                  <c:v>-36.944890531202589</c:v>
                </c:pt>
                <c:pt idx="599">
                  <c:v>-36.944890531202589</c:v>
                </c:pt>
                <c:pt idx="600">
                  <c:v>-36.944890531202589</c:v>
                </c:pt>
                <c:pt idx="601">
                  <c:v>-36.944890531202589</c:v>
                </c:pt>
                <c:pt idx="602">
                  <c:v>-36.944890531202589</c:v>
                </c:pt>
                <c:pt idx="603">
                  <c:v>-36.944890531202589</c:v>
                </c:pt>
                <c:pt idx="604">
                  <c:v>-36.944890531202589</c:v>
                </c:pt>
                <c:pt idx="605">
                  <c:v>-36.944890531202589</c:v>
                </c:pt>
                <c:pt idx="606">
                  <c:v>-36.944890531202589</c:v>
                </c:pt>
                <c:pt idx="607">
                  <c:v>-36.944890531202589</c:v>
                </c:pt>
                <c:pt idx="608">
                  <c:v>-36.944890531202589</c:v>
                </c:pt>
                <c:pt idx="609">
                  <c:v>-36.944890531202589</c:v>
                </c:pt>
                <c:pt idx="610">
                  <c:v>-36.944890531202589</c:v>
                </c:pt>
                <c:pt idx="611">
                  <c:v>-36.944890531202589</c:v>
                </c:pt>
                <c:pt idx="612">
                  <c:v>-36.944890531202589</c:v>
                </c:pt>
                <c:pt idx="613">
                  <c:v>-36.944890531202589</c:v>
                </c:pt>
                <c:pt idx="614">
                  <c:v>-36.944890531202589</c:v>
                </c:pt>
                <c:pt idx="615">
                  <c:v>-36.944890531202589</c:v>
                </c:pt>
                <c:pt idx="616">
                  <c:v>-36.944890531202589</c:v>
                </c:pt>
                <c:pt idx="617">
                  <c:v>-36.944890531202589</c:v>
                </c:pt>
                <c:pt idx="618">
                  <c:v>-36.944890531202589</c:v>
                </c:pt>
                <c:pt idx="619">
                  <c:v>-36.944890531202589</c:v>
                </c:pt>
                <c:pt idx="620">
                  <c:v>-36.944890531202589</c:v>
                </c:pt>
                <c:pt idx="621">
                  <c:v>-36.944890531202589</c:v>
                </c:pt>
                <c:pt idx="622">
                  <c:v>-36.944890531202589</c:v>
                </c:pt>
                <c:pt idx="623">
                  <c:v>-36.944890531202589</c:v>
                </c:pt>
                <c:pt idx="624">
                  <c:v>-36.944890531202589</c:v>
                </c:pt>
                <c:pt idx="625">
                  <c:v>-36.944890531202589</c:v>
                </c:pt>
                <c:pt idx="626">
                  <c:v>-36.944890531202589</c:v>
                </c:pt>
                <c:pt idx="627">
                  <c:v>-36.944890531202589</c:v>
                </c:pt>
                <c:pt idx="628">
                  <c:v>-36.944890531202589</c:v>
                </c:pt>
                <c:pt idx="629">
                  <c:v>-36.944890531202589</c:v>
                </c:pt>
                <c:pt idx="630">
                  <c:v>-36.944890531202589</c:v>
                </c:pt>
                <c:pt idx="631">
                  <c:v>-36.944890531202589</c:v>
                </c:pt>
                <c:pt idx="632">
                  <c:v>-36.944890531202589</c:v>
                </c:pt>
                <c:pt idx="633">
                  <c:v>-36.944890531202589</c:v>
                </c:pt>
                <c:pt idx="634">
                  <c:v>-36.944890531202589</c:v>
                </c:pt>
                <c:pt idx="635">
                  <c:v>-36.944890531202589</c:v>
                </c:pt>
                <c:pt idx="636">
                  <c:v>-36.944890531202589</c:v>
                </c:pt>
                <c:pt idx="637">
                  <c:v>-36.944890531202589</c:v>
                </c:pt>
                <c:pt idx="638">
                  <c:v>-36.944890531202589</c:v>
                </c:pt>
                <c:pt idx="639">
                  <c:v>-36.944890531202589</c:v>
                </c:pt>
                <c:pt idx="640">
                  <c:v>-36.944890531202589</c:v>
                </c:pt>
                <c:pt idx="641">
                  <c:v>-36.944890531202589</c:v>
                </c:pt>
                <c:pt idx="642">
                  <c:v>-36.944890531202589</c:v>
                </c:pt>
                <c:pt idx="643">
                  <c:v>-36.944890531202589</c:v>
                </c:pt>
                <c:pt idx="644">
                  <c:v>-36.944890531202589</c:v>
                </c:pt>
                <c:pt idx="645">
                  <c:v>-36.944890531202589</c:v>
                </c:pt>
                <c:pt idx="646">
                  <c:v>-36.944890531202589</c:v>
                </c:pt>
                <c:pt idx="647">
                  <c:v>-36.944890531202589</c:v>
                </c:pt>
                <c:pt idx="648">
                  <c:v>-36.944890531202589</c:v>
                </c:pt>
                <c:pt idx="649">
                  <c:v>-36.944890531202589</c:v>
                </c:pt>
                <c:pt idx="650">
                  <c:v>-36.944890531202589</c:v>
                </c:pt>
                <c:pt idx="651">
                  <c:v>-36.944890531202589</c:v>
                </c:pt>
                <c:pt idx="652">
                  <c:v>-36.944890531202589</c:v>
                </c:pt>
                <c:pt idx="653">
                  <c:v>-36.944890531202589</c:v>
                </c:pt>
                <c:pt idx="654">
                  <c:v>-36.944890531202589</c:v>
                </c:pt>
                <c:pt idx="655">
                  <c:v>-36.944890531202589</c:v>
                </c:pt>
                <c:pt idx="656">
                  <c:v>-36.944890531202589</c:v>
                </c:pt>
                <c:pt idx="657">
                  <c:v>-36.944890531202589</c:v>
                </c:pt>
                <c:pt idx="658">
                  <c:v>-36.944890531202589</c:v>
                </c:pt>
                <c:pt idx="659">
                  <c:v>-36.944890531202589</c:v>
                </c:pt>
                <c:pt idx="660">
                  <c:v>-36.944890531202589</c:v>
                </c:pt>
                <c:pt idx="661">
                  <c:v>-36.944890531202589</c:v>
                </c:pt>
                <c:pt idx="662">
                  <c:v>-36.944890531202589</c:v>
                </c:pt>
                <c:pt idx="663">
                  <c:v>-36.944890531202589</c:v>
                </c:pt>
                <c:pt idx="664">
                  <c:v>-36.944890531202589</c:v>
                </c:pt>
                <c:pt idx="665">
                  <c:v>-36.944890531202589</c:v>
                </c:pt>
                <c:pt idx="666">
                  <c:v>-36.944890531202589</c:v>
                </c:pt>
                <c:pt idx="667">
                  <c:v>-36.944890531202589</c:v>
                </c:pt>
                <c:pt idx="668">
                  <c:v>-36.944890531202589</c:v>
                </c:pt>
                <c:pt idx="669">
                  <c:v>-36.944890531202589</c:v>
                </c:pt>
                <c:pt idx="670">
                  <c:v>-36.944890531202589</c:v>
                </c:pt>
                <c:pt idx="671">
                  <c:v>-36.944890531202589</c:v>
                </c:pt>
                <c:pt idx="672">
                  <c:v>-36.944890531202589</c:v>
                </c:pt>
                <c:pt idx="673">
                  <c:v>-36.944890531202589</c:v>
                </c:pt>
                <c:pt idx="674">
                  <c:v>-36.944890531202589</c:v>
                </c:pt>
                <c:pt idx="675">
                  <c:v>-36.944890531202589</c:v>
                </c:pt>
                <c:pt idx="676">
                  <c:v>-36.944890531202589</c:v>
                </c:pt>
                <c:pt idx="677">
                  <c:v>-36.944890531202589</c:v>
                </c:pt>
                <c:pt idx="678">
                  <c:v>-36.944890531202589</c:v>
                </c:pt>
                <c:pt idx="679">
                  <c:v>-36.944890531202589</c:v>
                </c:pt>
                <c:pt idx="680">
                  <c:v>-36.944890531202589</c:v>
                </c:pt>
                <c:pt idx="681">
                  <c:v>-36.944890531202589</c:v>
                </c:pt>
                <c:pt idx="682">
                  <c:v>-36.944890531202589</c:v>
                </c:pt>
                <c:pt idx="683">
                  <c:v>-36.944890531202589</c:v>
                </c:pt>
                <c:pt idx="684">
                  <c:v>-36.944890531202589</c:v>
                </c:pt>
                <c:pt idx="685">
                  <c:v>-36.944890531202589</c:v>
                </c:pt>
                <c:pt idx="686">
                  <c:v>-36.944890531202589</c:v>
                </c:pt>
                <c:pt idx="687">
                  <c:v>-36.944890531202589</c:v>
                </c:pt>
                <c:pt idx="688">
                  <c:v>-36.944890531202589</c:v>
                </c:pt>
                <c:pt idx="689">
                  <c:v>-36.944890531202589</c:v>
                </c:pt>
                <c:pt idx="690">
                  <c:v>-36.944890531202589</c:v>
                </c:pt>
                <c:pt idx="691">
                  <c:v>-36.944890531202589</c:v>
                </c:pt>
                <c:pt idx="692">
                  <c:v>-36.944890531202589</c:v>
                </c:pt>
                <c:pt idx="693">
                  <c:v>-36.944890531202589</c:v>
                </c:pt>
                <c:pt idx="694">
                  <c:v>-36.944890531202589</c:v>
                </c:pt>
                <c:pt idx="695">
                  <c:v>-36.944890531202589</c:v>
                </c:pt>
                <c:pt idx="696">
                  <c:v>-36.944890531202589</c:v>
                </c:pt>
                <c:pt idx="697">
                  <c:v>-36.944890531202589</c:v>
                </c:pt>
                <c:pt idx="698">
                  <c:v>-36.944890531202589</c:v>
                </c:pt>
                <c:pt idx="699">
                  <c:v>-36.944890531202589</c:v>
                </c:pt>
                <c:pt idx="700">
                  <c:v>-36.944890531202589</c:v>
                </c:pt>
                <c:pt idx="701">
                  <c:v>-36.944890531202589</c:v>
                </c:pt>
                <c:pt idx="702">
                  <c:v>-36.944890531202589</c:v>
                </c:pt>
                <c:pt idx="703">
                  <c:v>-36.944890531202589</c:v>
                </c:pt>
                <c:pt idx="704">
                  <c:v>-36.944890531202589</c:v>
                </c:pt>
                <c:pt idx="705">
                  <c:v>-36.944890531202589</c:v>
                </c:pt>
                <c:pt idx="706">
                  <c:v>-36.944890531202589</c:v>
                </c:pt>
                <c:pt idx="707">
                  <c:v>-36.944890531202589</c:v>
                </c:pt>
                <c:pt idx="708">
                  <c:v>-36.944890531202589</c:v>
                </c:pt>
                <c:pt idx="709">
                  <c:v>-36.944890531202589</c:v>
                </c:pt>
                <c:pt idx="710">
                  <c:v>-36.944890531202589</c:v>
                </c:pt>
                <c:pt idx="711">
                  <c:v>-36.944890531202589</c:v>
                </c:pt>
                <c:pt idx="712">
                  <c:v>-36.944890531202589</c:v>
                </c:pt>
                <c:pt idx="713">
                  <c:v>-36.944890531202589</c:v>
                </c:pt>
                <c:pt idx="714">
                  <c:v>-36.944890531202589</c:v>
                </c:pt>
                <c:pt idx="715">
                  <c:v>-36.944890531202589</c:v>
                </c:pt>
                <c:pt idx="716">
                  <c:v>-36.944890531202589</c:v>
                </c:pt>
                <c:pt idx="717">
                  <c:v>-36.944890531202589</c:v>
                </c:pt>
                <c:pt idx="718">
                  <c:v>-36.944890531202589</c:v>
                </c:pt>
                <c:pt idx="719">
                  <c:v>-36.944890531202589</c:v>
                </c:pt>
                <c:pt idx="720">
                  <c:v>-36.944890531202589</c:v>
                </c:pt>
                <c:pt idx="721">
                  <c:v>-36.944890531202589</c:v>
                </c:pt>
                <c:pt idx="722">
                  <c:v>-36.944890531202589</c:v>
                </c:pt>
                <c:pt idx="723">
                  <c:v>-36.944890531202589</c:v>
                </c:pt>
                <c:pt idx="724">
                  <c:v>-36.944890531202589</c:v>
                </c:pt>
                <c:pt idx="725">
                  <c:v>-36.944890531202589</c:v>
                </c:pt>
                <c:pt idx="726">
                  <c:v>-36.944890531202589</c:v>
                </c:pt>
                <c:pt idx="727">
                  <c:v>-36.944890531202589</c:v>
                </c:pt>
                <c:pt idx="728">
                  <c:v>-36.944890531202589</c:v>
                </c:pt>
                <c:pt idx="729">
                  <c:v>-36.944890531202589</c:v>
                </c:pt>
                <c:pt idx="730">
                  <c:v>-36.944890531202589</c:v>
                </c:pt>
                <c:pt idx="731">
                  <c:v>-36.944890531202589</c:v>
                </c:pt>
                <c:pt idx="732">
                  <c:v>-36.944890531202589</c:v>
                </c:pt>
                <c:pt idx="733">
                  <c:v>-36.944890531202589</c:v>
                </c:pt>
                <c:pt idx="734">
                  <c:v>-36.944890531202589</c:v>
                </c:pt>
                <c:pt idx="735">
                  <c:v>-36.944890531202589</c:v>
                </c:pt>
                <c:pt idx="736">
                  <c:v>-36.944890531202589</c:v>
                </c:pt>
                <c:pt idx="737">
                  <c:v>-36.944890531202589</c:v>
                </c:pt>
                <c:pt idx="738">
                  <c:v>-36.944890531202589</c:v>
                </c:pt>
                <c:pt idx="739">
                  <c:v>-36.944890531202589</c:v>
                </c:pt>
                <c:pt idx="740">
                  <c:v>-36.944890531202589</c:v>
                </c:pt>
                <c:pt idx="741">
                  <c:v>-36.944890531202589</c:v>
                </c:pt>
                <c:pt idx="742">
                  <c:v>-36.944890531202589</c:v>
                </c:pt>
                <c:pt idx="743">
                  <c:v>-36.944890531202589</c:v>
                </c:pt>
                <c:pt idx="744">
                  <c:v>-36.944890531202589</c:v>
                </c:pt>
                <c:pt idx="745">
                  <c:v>-36.944890531202589</c:v>
                </c:pt>
                <c:pt idx="746">
                  <c:v>-36.944890531202589</c:v>
                </c:pt>
                <c:pt idx="747">
                  <c:v>-36.944890531202589</c:v>
                </c:pt>
                <c:pt idx="748">
                  <c:v>-36.944890531202589</c:v>
                </c:pt>
                <c:pt idx="749">
                  <c:v>-36.944890531202589</c:v>
                </c:pt>
                <c:pt idx="750">
                  <c:v>-36.944890531202589</c:v>
                </c:pt>
                <c:pt idx="751">
                  <c:v>-36.944890531202589</c:v>
                </c:pt>
                <c:pt idx="752">
                  <c:v>-36.944890531202589</c:v>
                </c:pt>
                <c:pt idx="753">
                  <c:v>-36.944890531202589</c:v>
                </c:pt>
                <c:pt idx="754">
                  <c:v>-36.944890531202589</c:v>
                </c:pt>
                <c:pt idx="755">
                  <c:v>-36.944890531202589</c:v>
                </c:pt>
                <c:pt idx="756">
                  <c:v>-36.944890531202589</c:v>
                </c:pt>
                <c:pt idx="757">
                  <c:v>-36.944890531202589</c:v>
                </c:pt>
                <c:pt idx="758">
                  <c:v>-36.944890531202589</c:v>
                </c:pt>
                <c:pt idx="759">
                  <c:v>-36.944890531202589</c:v>
                </c:pt>
                <c:pt idx="760">
                  <c:v>-36.944890531202589</c:v>
                </c:pt>
                <c:pt idx="761">
                  <c:v>-36.944890531202589</c:v>
                </c:pt>
                <c:pt idx="762">
                  <c:v>-36.944890531202589</c:v>
                </c:pt>
                <c:pt idx="763">
                  <c:v>-36.944890531202589</c:v>
                </c:pt>
                <c:pt idx="764">
                  <c:v>-36.944890531202589</c:v>
                </c:pt>
                <c:pt idx="765">
                  <c:v>-36.944890531202589</c:v>
                </c:pt>
                <c:pt idx="766">
                  <c:v>-36.944890531202589</c:v>
                </c:pt>
                <c:pt idx="767">
                  <c:v>-36.944890531202589</c:v>
                </c:pt>
                <c:pt idx="768">
                  <c:v>-36.944890531202589</c:v>
                </c:pt>
                <c:pt idx="769">
                  <c:v>-36.944890531202589</c:v>
                </c:pt>
                <c:pt idx="770">
                  <c:v>-36.944890531202589</c:v>
                </c:pt>
                <c:pt idx="771">
                  <c:v>-36.944890531202589</c:v>
                </c:pt>
                <c:pt idx="772">
                  <c:v>-36.944890531202589</c:v>
                </c:pt>
                <c:pt idx="773">
                  <c:v>-36.944890531202589</c:v>
                </c:pt>
                <c:pt idx="774">
                  <c:v>-36.944890531202589</c:v>
                </c:pt>
                <c:pt idx="775">
                  <c:v>-36.944890531202589</c:v>
                </c:pt>
                <c:pt idx="776">
                  <c:v>-36.944890531202589</c:v>
                </c:pt>
                <c:pt idx="777">
                  <c:v>-36.944890531202589</c:v>
                </c:pt>
                <c:pt idx="778">
                  <c:v>-36.944890531202589</c:v>
                </c:pt>
                <c:pt idx="779">
                  <c:v>-36.944890531202589</c:v>
                </c:pt>
                <c:pt idx="780">
                  <c:v>-36.944890531202589</c:v>
                </c:pt>
                <c:pt idx="781">
                  <c:v>-36.944890531202589</c:v>
                </c:pt>
                <c:pt idx="782">
                  <c:v>-36.944890531202589</c:v>
                </c:pt>
                <c:pt idx="783">
                  <c:v>-36.944890531202589</c:v>
                </c:pt>
                <c:pt idx="784">
                  <c:v>-36.944890531202589</c:v>
                </c:pt>
                <c:pt idx="785">
                  <c:v>-36.944890531202589</c:v>
                </c:pt>
                <c:pt idx="786">
                  <c:v>-36.944890531202589</c:v>
                </c:pt>
                <c:pt idx="787">
                  <c:v>-36.944890531202589</c:v>
                </c:pt>
                <c:pt idx="788">
                  <c:v>-36.944890531202589</c:v>
                </c:pt>
                <c:pt idx="789">
                  <c:v>-36.944890531202589</c:v>
                </c:pt>
                <c:pt idx="790">
                  <c:v>-36.944890531202589</c:v>
                </c:pt>
                <c:pt idx="791">
                  <c:v>-36.944890531202589</c:v>
                </c:pt>
                <c:pt idx="792">
                  <c:v>-36.944890531202589</c:v>
                </c:pt>
                <c:pt idx="793">
                  <c:v>-36.944890531202589</c:v>
                </c:pt>
                <c:pt idx="794">
                  <c:v>-36.944890531202589</c:v>
                </c:pt>
                <c:pt idx="795">
                  <c:v>-36.944890531202589</c:v>
                </c:pt>
                <c:pt idx="796">
                  <c:v>-36.944890531202589</c:v>
                </c:pt>
                <c:pt idx="797">
                  <c:v>-36.944890531202589</c:v>
                </c:pt>
                <c:pt idx="798">
                  <c:v>-36.944890531202589</c:v>
                </c:pt>
                <c:pt idx="799">
                  <c:v>-36.944890531202589</c:v>
                </c:pt>
                <c:pt idx="800">
                  <c:v>-36.944890531202589</c:v>
                </c:pt>
                <c:pt idx="801">
                  <c:v>-36.944890531202589</c:v>
                </c:pt>
                <c:pt idx="802">
                  <c:v>-36.944890531202589</c:v>
                </c:pt>
                <c:pt idx="803">
                  <c:v>-36.944890531202589</c:v>
                </c:pt>
                <c:pt idx="804">
                  <c:v>-36.944890531202589</c:v>
                </c:pt>
                <c:pt idx="805">
                  <c:v>-36.944890531202589</c:v>
                </c:pt>
                <c:pt idx="806">
                  <c:v>-36.944890531202589</c:v>
                </c:pt>
                <c:pt idx="807">
                  <c:v>-36.944890531202589</c:v>
                </c:pt>
                <c:pt idx="808">
                  <c:v>-36.944890531202589</c:v>
                </c:pt>
                <c:pt idx="809">
                  <c:v>-36.944890531202589</c:v>
                </c:pt>
                <c:pt idx="810">
                  <c:v>-36.944890531202589</c:v>
                </c:pt>
                <c:pt idx="811">
                  <c:v>-36.944890531202589</c:v>
                </c:pt>
                <c:pt idx="812">
                  <c:v>-36.944890531202589</c:v>
                </c:pt>
                <c:pt idx="813">
                  <c:v>-36.944890531202589</c:v>
                </c:pt>
                <c:pt idx="814">
                  <c:v>-36.944890531202589</c:v>
                </c:pt>
                <c:pt idx="815">
                  <c:v>-36.944890531202589</c:v>
                </c:pt>
                <c:pt idx="816">
                  <c:v>-36.944890531202589</c:v>
                </c:pt>
                <c:pt idx="817">
                  <c:v>-36.944890531202589</c:v>
                </c:pt>
                <c:pt idx="818">
                  <c:v>-36.944890531202589</c:v>
                </c:pt>
                <c:pt idx="819">
                  <c:v>-36.944890531202589</c:v>
                </c:pt>
                <c:pt idx="820">
                  <c:v>-36.944890531202589</c:v>
                </c:pt>
                <c:pt idx="821">
                  <c:v>-36.944890531202589</c:v>
                </c:pt>
                <c:pt idx="822">
                  <c:v>-36.944890531202589</c:v>
                </c:pt>
                <c:pt idx="823">
                  <c:v>-36.944890531202589</c:v>
                </c:pt>
                <c:pt idx="824">
                  <c:v>-36.944890531202589</c:v>
                </c:pt>
                <c:pt idx="825">
                  <c:v>-36.944890531202589</c:v>
                </c:pt>
                <c:pt idx="826">
                  <c:v>-36.944890531202589</c:v>
                </c:pt>
                <c:pt idx="827">
                  <c:v>-36.944890531202589</c:v>
                </c:pt>
                <c:pt idx="828">
                  <c:v>-36.944890531202589</c:v>
                </c:pt>
                <c:pt idx="829">
                  <c:v>-36.944890531202589</c:v>
                </c:pt>
                <c:pt idx="830">
                  <c:v>-36.944890531202589</c:v>
                </c:pt>
                <c:pt idx="831">
                  <c:v>-36.944890531202589</c:v>
                </c:pt>
                <c:pt idx="832">
                  <c:v>-36.944890531202589</c:v>
                </c:pt>
                <c:pt idx="833">
                  <c:v>-36.944890531202589</c:v>
                </c:pt>
                <c:pt idx="834">
                  <c:v>-36.944890531202589</c:v>
                </c:pt>
                <c:pt idx="835">
                  <c:v>-36.944890531202589</c:v>
                </c:pt>
                <c:pt idx="836">
                  <c:v>-36.944890531202589</c:v>
                </c:pt>
                <c:pt idx="837">
                  <c:v>-36.944890531202589</c:v>
                </c:pt>
                <c:pt idx="838">
                  <c:v>-36.944890531202589</c:v>
                </c:pt>
                <c:pt idx="839">
                  <c:v>-36.944890531202589</c:v>
                </c:pt>
                <c:pt idx="840">
                  <c:v>-36.944890531202589</c:v>
                </c:pt>
                <c:pt idx="841">
                  <c:v>-36.944890531202589</c:v>
                </c:pt>
                <c:pt idx="842">
                  <c:v>-36.944890531202589</c:v>
                </c:pt>
                <c:pt idx="843">
                  <c:v>-36.944890531202589</c:v>
                </c:pt>
                <c:pt idx="844">
                  <c:v>-36.944890531202589</c:v>
                </c:pt>
                <c:pt idx="845">
                  <c:v>-36.944890531202589</c:v>
                </c:pt>
                <c:pt idx="846">
                  <c:v>-36.944890531202589</c:v>
                </c:pt>
                <c:pt idx="847">
                  <c:v>-36.944890531202589</c:v>
                </c:pt>
                <c:pt idx="848">
                  <c:v>-36.944890531202589</c:v>
                </c:pt>
                <c:pt idx="849">
                  <c:v>-36.944890531202589</c:v>
                </c:pt>
                <c:pt idx="850">
                  <c:v>-36.944890531202589</c:v>
                </c:pt>
                <c:pt idx="851">
                  <c:v>-36.944890531202589</c:v>
                </c:pt>
                <c:pt idx="852">
                  <c:v>-36.944890531202589</c:v>
                </c:pt>
                <c:pt idx="853">
                  <c:v>-36.944890531202589</c:v>
                </c:pt>
                <c:pt idx="854">
                  <c:v>-36.944890531202589</c:v>
                </c:pt>
                <c:pt idx="855">
                  <c:v>-36.944890531202589</c:v>
                </c:pt>
                <c:pt idx="856">
                  <c:v>-36.944890531202589</c:v>
                </c:pt>
                <c:pt idx="857">
                  <c:v>-36.944890531202589</c:v>
                </c:pt>
                <c:pt idx="858">
                  <c:v>-36.944890531202589</c:v>
                </c:pt>
                <c:pt idx="859">
                  <c:v>-36.944890531202589</c:v>
                </c:pt>
                <c:pt idx="860">
                  <c:v>-36.944890531202589</c:v>
                </c:pt>
              </c:numCache>
            </c:numRef>
          </c:yVal>
          <c:smooth val="0"/>
        </c:ser>
        <c:ser>
          <c:idx val="1"/>
          <c:order val="1"/>
          <c:tx>
            <c:v>VELOCITY</c:v>
          </c:tx>
          <c:marker>
            <c:symbol val="none"/>
          </c:marker>
          <c:xVal>
            <c:numRef>
              <c:f>CALCULATIONS!$AH$20:$AH$24</c:f>
              <c:numCache>
                <c:formatCode>General</c:formatCode>
                <c:ptCount val="5"/>
                <c:pt idx="0">
                  <c:v>-39.37738784576365</c:v>
                </c:pt>
                <c:pt idx="1">
                  <c:v>-106.5809681643359</c:v>
                </c:pt>
                <c:pt idx="2" formatCode="0.00">
                  <c:v>-98.559003843571816</c:v>
                </c:pt>
                <c:pt idx="3" formatCode="0.00">
                  <c:v>-101.16221642138554</c:v>
                </c:pt>
                <c:pt idx="4">
                  <c:v>-106.5809681643359</c:v>
                </c:pt>
              </c:numCache>
            </c:numRef>
          </c:xVal>
          <c:yVal>
            <c:numRef>
              <c:f>CALCULATIONS!$AI$20:$AI$24</c:f>
              <c:numCache>
                <c:formatCode>General</c:formatCode>
                <c:ptCount val="5"/>
                <c:pt idx="0">
                  <c:v>-36.944890531202454</c:v>
                </c:pt>
                <c:pt idx="1">
                  <c:v>-62.977016309339639</c:v>
                </c:pt>
                <c:pt idx="2" formatCode="0.00">
                  <c:v>-63.733982747454533</c:v>
                </c:pt>
                <c:pt idx="3" formatCode="0.00">
                  <c:v>-57.013624715597309</c:v>
                </c:pt>
                <c:pt idx="4">
                  <c:v>-62.977016309339639</c:v>
                </c:pt>
              </c:numCache>
            </c:numRef>
          </c:yVal>
          <c:smooth val="0"/>
        </c:ser>
        <c:ser>
          <c:idx val="2"/>
          <c:order val="2"/>
          <c:tx>
            <c:v>currentpos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rgbClr val="00B050"/>
              </a:solidFill>
            </c:spPr>
          </c:marker>
          <c:xVal>
            <c:numRef>
              <c:f>CALCULATIONS!$AH$12:$AH$13</c:f>
              <c:numCache>
                <c:formatCode>General</c:formatCode>
                <c:ptCount val="2"/>
                <c:pt idx="0">
                  <c:v>-39.37738784576365</c:v>
                </c:pt>
                <c:pt idx="1">
                  <c:v>-39.37738784576365</c:v>
                </c:pt>
              </c:numCache>
            </c:numRef>
          </c:xVal>
          <c:yVal>
            <c:numRef>
              <c:f>CALCULATIONS!$AI$12:$AI$13</c:f>
              <c:numCache>
                <c:formatCode>General</c:formatCode>
                <c:ptCount val="2"/>
                <c:pt idx="0">
                  <c:v>-36.944890531202454</c:v>
                </c:pt>
                <c:pt idx="1">
                  <c:v>-36.944890531202454</c:v>
                </c:pt>
              </c:numCache>
            </c:numRef>
          </c:yVal>
          <c:smooth val="0"/>
        </c:ser>
        <c:ser>
          <c:idx val="3"/>
          <c:order val="3"/>
          <c:tx>
            <c:v>acceleration</c:v>
          </c:tx>
          <c:marker>
            <c:symbol val="none"/>
          </c:marker>
          <c:xVal>
            <c:numRef>
              <c:f>CALCULATIONS!$AJ$20:$AJ$24</c:f>
              <c:numCache>
                <c:formatCode>General</c:formatCode>
                <c:ptCount val="5"/>
                <c:pt idx="0">
                  <c:v>-39.37738784576365</c:v>
                </c:pt>
                <c:pt idx="1">
                  <c:v>26.690524135252915</c:v>
                </c:pt>
                <c:pt idx="2" formatCode="0.00">
                  <c:v>7.821641325613669</c:v>
                </c:pt>
                <c:pt idx="3" formatCode="0.00">
                  <c:v>32.345824548688853</c:v>
                </c:pt>
                <c:pt idx="4">
                  <c:v>26.690524135252915</c:v>
                </c:pt>
              </c:numCache>
            </c:numRef>
          </c:xVal>
          <c:yVal>
            <c:numRef>
              <c:f>CALCULATIONS!$AK$20:$AK$24</c:f>
              <c:numCache>
                <c:formatCode>General</c:formatCode>
                <c:ptCount val="5"/>
                <c:pt idx="0">
                  <c:v>-36.944890531202454</c:v>
                </c:pt>
                <c:pt idx="1">
                  <c:v>208.29694169954936</c:v>
                </c:pt>
                <c:pt idx="2" formatCode="0.00">
                  <c:v>187.07615407552501</c:v>
                </c:pt>
                <c:pt idx="3" formatCode="0.00">
                  <c:v>180.46936287742338</c:v>
                </c:pt>
                <c:pt idx="4">
                  <c:v>208.29694169954936</c:v>
                </c:pt>
              </c:numCache>
            </c:numRef>
          </c:yVal>
          <c:smooth val="0"/>
        </c:ser>
        <c:ser>
          <c:idx val="4"/>
          <c:order val="4"/>
          <c:tx>
            <c:v>CURVATURE</c:v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CALCULATIONS!$AP$16:$AP$116</c:f>
              <c:numCache>
                <c:formatCode>General</c:formatCode>
                <c:ptCount val="101"/>
                <c:pt idx="0">
                  <c:v>-108.41472886229465</c:v>
                </c:pt>
                <c:pt idx="1">
                  <c:v>-108.31464916175565</c:v>
                </c:pt>
                <c:pt idx="2">
                  <c:v>-108.01480502899462</c:v>
                </c:pt>
                <c:pt idx="3">
                  <c:v>-107.51637981181781</c:v>
                </c:pt>
                <c:pt idx="4">
                  <c:v>-106.82134056684859</c:v>
                </c:pt>
                <c:pt idx="5">
                  <c:v>-105.93243029645362</c:v>
                </c:pt>
                <c:pt idx="6">
                  <c:v>-104.85315712336572</c:v>
                </c:pt>
                <c:pt idx="7">
                  <c:v>-103.587780445726</c:v>
                </c:pt>
                <c:pt idx="8">
                  <c:v>-102.14129412718552</c:v>
                </c:pt>
                <c:pt idx="9">
                  <c:v>-100.51940678840681</c:v>
                </c:pt>
                <c:pt idx="10">
                  <c:v>-98.728519277746187</c:v>
                </c:pt>
                <c:pt idx="11">
                  <c:v>-96.775699410029574</c:v>
                </c:pt>
                <c:pt idx="12">
                  <c:v>-94.668654073116272</c:v>
                </c:pt>
                <c:pt idx="13">
                  <c:v>-92.415698812333659</c:v>
                </c:pt>
                <c:pt idx="14">
                  <c:v>-90.025725012818697</c:v>
                </c:pt>
                <c:pt idx="15">
                  <c:v>-87.508164809282874</c:v>
                </c:pt>
                <c:pt idx="16">
                  <c:v>-84.872953861685716</c:v>
                </c:pt>
                <c:pt idx="17">
                  <c:v>-82.130492143724013</c:v>
                </c:pt>
                <c:pt idx="18">
                  <c:v>-79.291602898886993</c:v>
                </c:pt>
                <c:pt idx="19">
                  <c:v>-76.367489926058894</c:v>
                </c:pt>
                <c:pt idx="20">
                  <c:v>-73.369693363243329</c:v>
                </c:pt>
                <c:pt idx="21">
                  <c:v>-70.310044143910744</c:v>
                </c:pt>
                <c:pt idx="22">
                  <c:v>-67.200617305709088</c:v>
                </c:pt>
                <c:pt idx="23">
                  <c:v>-64.05368433580675</c:v>
                </c:pt>
                <c:pt idx="24">
                  <c:v>-60.881664740939009</c:v>
                </c:pt>
                <c:pt idx="25">
                  <c:v>-57.697077033288906</c:v>
                </c:pt>
                <c:pt idx="26">
                  <c:v>-54.512489325638796</c:v>
                </c:pt>
                <c:pt idx="27">
                  <c:v>-51.340469730771062</c:v>
                </c:pt>
                <c:pt idx="28">
                  <c:v>-48.193536760868717</c:v>
                </c:pt>
                <c:pt idx="29">
                  <c:v>-45.084109922667068</c:v>
                </c:pt>
                <c:pt idx="30">
                  <c:v>-42.024460703334483</c:v>
                </c:pt>
                <c:pt idx="31">
                  <c:v>-39.026664140518918</c:v>
                </c:pt>
                <c:pt idx="32">
                  <c:v>-36.102551167690827</c:v>
                </c:pt>
                <c:pt idx="33">
                  <c:v>-33.263661922853807</c:v>
                </c:pt>
                <c:pt idx="34">
                  <c:v>-30.521200204892111</c:v>
                </c:pt>
                <c:pt idx="35">
                  <c:v>-27.885989257294952</c:v>
                </c:pt>
                <c:pt idx="36">
                  <c:v>-25.368429053759129</c:v>
                </c:pt>
                <c:pt idx="37">
                  <c:v>-22.97845525424416</c:v>
                </c:pt>
                <c:pt idx="38">
                  <c:v>-20.725499993461547</c:v>
                </c:pt>
                <c:pt idx="39">
                  <c:v>-18.618454656548252</c:v>
                </c:pt>
                <c:pt idx="40">
                  <c:v>-16.665634788831625</c:v>
                </c:pt>
                <c:pt idx="41">
                  <c:v>-14.874747278171014</c:v>
                </c:pt>
                <c:pt idx="42">
                  <c:v>-13.252859939392309</c:v>
                </c:pt>
                <c:pt idx="43">
                  <c:v>-11.806373620851829</c:v>
                </c:pt>
                <c:pt idx="44">
                  <c:v>-10.540996943212122</c:v>
                </c:pt>
                <c:pt idx="45">
                  <c:v>-9.461723770124209</c:v>
                </c:pt>
                <c:pt idx="46">
                  <c:v>-8.5728134997292571</c:v>
                </c:pt>
                <c:pt idx="47">
                  <c:v>-7.8777742547600482</c:v>
                </c:pt>
                <c:pt idx="48">
                  <c:v>-7.3793490375832391</c:v>
                </c:pt>
                <c:pt idx="49">
                  <c:v>-7.0795049048222154</c:v>
                </c:pt>
                <c:pt idx="50">
                  <c:v>-6.9794252042832241</c:v>
                </c:pt>
                <c:pt idx="51">
                  <c:v>-7.0795049048222296</c:v>
                </c:pt>
                <c:pt idx="52">
                  <c:v>-7.3793490375832675</c:v>
                </c:pt>
                <c:pt idx="53">
                  <c:v>-7.8777742547600909</c:v>
                </c:pt>
                <c:pt idx="54">
                  <c:v>-8.5728134997293211</c:v>
                </c:pt>
                <c:pt idx="55">
                  <c:v>-9.4617237701242871</c:v>
                </c:pt>
                <c:pt idx="56">
                  <c:v>-10.540996943212221</c:v>
                </c:pt>
                <c:pt idx="57">
                  <c:v>-11.806373620851943</c:v>
                </c:pt>
                <c:pt idx="58">
                  <c:v>-13.252859939392437</c:v>
                </c:pt>
                <c:pt idx="59">
                  <c:v>-14.874747278171149</c:v>
                </c:pt>
                <c:pt idx="60">
                  <c:v>-16.665634788831781</c:v>
                </c:pt>
                <c:pt idx="61">
                  <c:v>-18.618454656548415</c:v>
                </c:pt>
                <c:pt idx="62">
                  <c:v>-20.725499993461725</c:v>
                </c:pt>
                <c:pt idx="63">
                  <c:v>-22.978455254244352</c:v>
                </c:pt>
                <c:pt idx="64">
                  <c:v>-25.368429053759328</c:v>
                </c:pt>
                <c:pt idx="65">
                  <c:v>-27.885989257295144</c:v>
                </c:pt>
                <c:pt idx="66">
                  <c:v>-30.521200204892285</c:v>
                </c:pt>
                <c:pt idx="67">
                  <c:v>-33.26366192285397</c:v>
                </c:pt>
                <c:pt idx="68">
                  <c:v>-36.102551167690976</c:v>
                </c:pt>
                <c:pt idx="69">
                  <c:v>-39.02666414051906</c:v>
                </c:pt>
                <c:pt idx="70">
                  <c:v>-42.024460703334611</c:v>
                </c:pt>
                <c:pt idx="71">
                  <c:v>-45.084109922667174</c:v>
                </c:pt>
                <c:pt idx="72">
                  <c:v>-48.19353676086881</c:v>
                </c:pt>
                <c:pt idx="73">
                  <c:v>-51.340469730771126</c:v>
                </c:pt>
                <c:pt idx="74">
                  <c:v>-54.512489325638846</c:v>
                </c:pt>
                <c:pt idx="75">
                  <c:v>-57.697077033288927</c:v>
                </c:pt>
                <c:pt idx="76">
                  <c:v>-60.881664740939009</c:v>
                </c:pt>
                <c:pt idx="77">
                  <c:v>-64.053684335806722</c:v>
                </c:pt>
                <c:pt idx="78">
                  <c:v>-67.200617305709045</c:v>
                </c:pt>
                <c:pt idx="79">
                  <c:v>-70.310044143910673</c:v>
                </c:pt>
                <c:pt idx="80">
                  <c:v>-73.369693363243243</c:v>
                </c:pt>
                <c:pt idx="81">
                  <c:v>-76.367489926058795</c:v>
                </c:pt>
                <c:pt idx="82">
                  <c:v>-79.291602898886879</c:v>
                </c:pt>
                <c:pt idx="83">
                  <c:v>-82.130492143723885</c:v>
                </c:pt>
                <c:pt idx="84">
                  <c:v>-84.872953861685573</c:v>
                </c:pt>
                <c:pt idx="85">
                  <c:v>-87.508164809282718</c:v>
                </c:pt>
                <c:pt idx="86">
                  <c:v>-90.025725012818526</c:v>
                </c:pt>
                <c:pt idx="87">
                  <c:v>-92.415698812333488</c:v>
                </c:pt>
                <c:pt idx="88">
                  <c:v>-94.668654073116102</c:v>
                </c:pt>
                <c:pt idx="89">
                  <c:v>-96.775699410029404</c:v>
                </c:pt>
                <c:pt idx="90">
                  <c:v>-98.728519277746017</c:v>
                </c:pt>
                <c:pt idx="91">
                  <c:v>-100.51940678840666</c:v>
                </c:pt>
                <c:pt idx="92">
                  <c:v>-102.14129412718536</c:v>
                </c:pt>
                <c:pt idx="93">
                  <c:v>-103.58778044572585</c:v>
                </c:pt>
                <c:pt idx="94">
                  <c:v>-104.85315712336558</c:v>
                </c:pt>
                <c:pt idx="95">
                  <c:v>-105.93243029645352</c:v>
                </c:pt>
                <c:pt idx="96">
                  <c:v>-106.82134056684848</c:v>
                </c:pt>
                <c:pt idx="97">
                  <c:v>-107.51637981181773</c:v>
                </c:pt>
                <c:pt idx="98">
                  <c:v>-108.01480502899456</c:v>
                </c:pt>
                <c:pt idx="99">
                  <c:v>-108.31464916175563</c:v>
                </c:pt>
                <c:pt idx="100">
                  <c:v>-108.41472886229465</c:v>
                </c:pt>
              </c:numCache>
            </c:numRef>
          </c:xVal>
          <c:yVal>
            <c:numRef>
              <c:f>CALCULATIONS!$AQ$16:$AQ$116</c:f>
              <c:numCache>
                <c:formatCode>General</c:formatCode>
                <c:ptCount val="101"/>
                <c:pt idx="0">
                  <c:v>10.348546594055378</c:v>
                </c:pt>
                <c:pt idx="1">
                  <c:v>7.163958886405279</c:v>
                </c:pt>
                <c:pt idx="2">
                  <c:v>3.991939291537542</c:v>
                </c:pt>
                <c:pt idx="3">
                  <c:v>0.84500632163520706</c:v>
                </c:pt>
                <c:pt idx="4">
                  <c:v>-2.2644205165664442</c:v>
                </c:pt>
                <c:pt idx="5">
                  <c:v>-5.3240697358990197</c:v>
                </c:pt>
                <c:pt idx="6">
                  <c:v>-8.3218662987145855</c:v>
                </c:pt>
                <c:pt idx="7">
                  <c:v>-11.245979271542684</c:v>
                </c:pt>
                <c:pt idx="8">
                  <c:v>-14.0848685163797</c:v>
                </c:pt>
                <c:pt idx="9">
                  <c:v>-16.827330234341392</c:v>
                </c:pt>
                <c:pt idx="10">
                  <c:v>-19.462541181938551</c:v>
                </c:pt>
                <c:pt idx="11">
                  <c:v>-21.98010138547437</c:v>
                </c:pt>
                <c:pt idx="12">
                  <c:v>-24.370075184989339</c:v>
                </c:pt>
                <c:pt idx="13">
                  <c:v>-26.623030445771946</c:v>
                </c:pt>
                <c:pt idx="14">
                  <c:v>-28.73007578268524</c:v>
                </c:pt>
                <c:pt idx="15">
                  <c:v>-30.682895650401868</c:v>
                </c:pt>
                <c:pt idx="16">
                  <c:v>-32.473783161062485</c:v>
                </c:pt>
                <c:pt idx="17">
                  <c:v>-34.095670499841205</c:v>
                </c:pt>
                <c:pt idx="18">
                  <c:v>-35.542156818381685</c:v>
                </c:pt>
                <c:pt idx="19">
                  <c:v>-36.807533496021399</c:v>
                </c:pt>
                <c:pt idx="20">
                  <c:v>-37.886806669109319</c:v>
                </c:pt>
                <c:pt idx="21">
                  <c:v>-38.775716939504278</c:v>
                </c:pt>
                <c:pt idx="22">
                  <c:v>-39.470756184473494</c:v>
                </c:pt>
                <c:pt idx="23">
                  <c:v>-39.969181401650303</c:v>
                </c:pt>
                <c:pt idx="24">
                  <c:v>-40.269025534411334</c:v>
                </c:pt>
                <c:pt idx="25">
                  <c:v>-40.369105234950332</c:v>
                </c:pt>
                <c:pt idx="26">
                  <c:v>-40.269025534411334</c:v>
                </c:pt>
                <c:pt idx="27">
                  <c:v>-39.969181401650296</c:v>
                </c:pt>
                <c:pt idx="28">
                  <c:v>-39.47075618447348</c:v>
                </c:pt>
                <c:pt idx="29">
                  <c:v>-38.775716939504257</c:v>
                </c:pt>
                <c:pt idx="30">
                  <c:v>-37.886806669109298</c:v>
                </c:pt>
                <c:pt idx="31">
                  <c:v>-36.807533496021378</c:v>
                </c:pt>
                <c:pt idx="32">
                  <c:v>-35.542156818381663</c:v>
                </c:pt>
                <c:pt idx="33">
                  <c:v>-34.095670499841177</c:v>
                </c:pt>
                <c:pt idx="34">
                  <c:v>-32.473783161062457</c:v>
                </c:pt>
                <c:pt idx="35">
                  <c:v>-30.682895650401839</c:v>
                </c:pt>
                <c:pt idx="36">
                  <c:v>-28.730075782685205</c:v>
                </c:pt>
                <c:pt idx="37">
                  <c:v>-26.62303044577191</c:v>
                </c:pt>
                <c:pt idx="38">
                  <c:v>-24.37007518498929</c:v>
                </c:pt>
                <c:pt idx="39">
                  <c:v>-21.980101385474313</c:v>
                </c:pt>
                <c:pt idx="40">
                  <c:v>-19.462541181938487</c:v>
                </c:pt>
                <c:pt idx="41">
                  <c:v>-16.827330234341321</c:v>
                </c:pt>
                <c:pt idx="42">
                  <c:v>-14.084868516379622</c:v>
                </c:pt>
                <c:pt idx="43">
                  <c:v>-11.245979271542595</c:v>
                </c:pt>
                <c:pt idx="44">
                  <c:v>-8.3218662987144931</c:v>
                </c:pt>
                <c:pt idx="45">
                  <c:v>-5.3240697358989184</c:v>
                </c:pt>
                <c:pt idx="46">
                  <c:v>-2.2644205165663358</c:v>
                </c:pt>
                <c:pt idx="47">
                  <c:v>0.84500632163532075</c:v>
                </c:pt>
                <c:pt idx="48">
                  <c:v>3.9919392915376619</c:v>
                </c:pt>
                <c:pt idx="49">
                  <c:v>7.1639588864054033</c:v>
                </c:pt>
                <c:pt idx="50">
                  <c:v>10.348546594055508</c:v>
                </c:pt>
                <c:pt idx="51">
                  <c:v>13.53313430170561</c:v>
                </c:pt>
                <c:pt idx="52">
                  <c:v>16.70515389657335</c:v>
                </c:pt>
                <c:pt idx="53">
                  <c:v>19.852086866475688</c:v>
                </c:pt>
                <c:pt idx="54">
                  <c:v>22.961513704677344</c:v>
                </c:pt>
                <c:pt idx="55">
                  <c:v>26.021162924009921</c:v>
                </c:pt>
                <c:pt idx="56">
                  <c:v>29.018959486825487</c:v>
                </c:pt>
                <c:pt idx="57">
                  <c:v>31.943072459653585</c:v>
                </c:pt>
                <c:pt idx="58">
                  <c:v>34.781961704490598</c:v>
                </c:pt>
                <c:pt idx="59">
                  <c:v>37.524423422452301</c:v>
                </c:pt>
                <c:pt idx="60">
                  <c:v>40.159634370049453</c:v>
                </c:pt>
                <c:pt idx="61">
                  <c:v>42.677194573585268</c:v>
                </c:pt>
                <c:pt idx="62">
                  <c:v>45.06716837310023</c:v>
                </c:pt>
                <c:pt idx="63">
                  <c:v>47.320123633882837</c:v>
                </c:pt>
                <c:pt idx="64">
                  <c:v>49.427168970796124</c:v>
                </c:pt>
                <c:pt idx="65">
                  <c:v>51.379988838512737</c:v>
                </c:pt>
                <c:pt idx="66">
                  <c:v>53.170876349173334</c:v>
                </c:pt>
                <c:pt idx="67">
                  <c:v>54.792763687952025</c:v>
                </c:pt>
                <c:pt idx="68">
                  <c:v>56.239250006492483</c:v>
                </c:pt>
                <c:pt idx="69">
                  <c:v>57.504626684132191</c:v>
                </c:pt>
                <c:pt idx="70">
                  <c:v>58.583899857220096</c:v>
                </c:pt>
                <c:pt idx="71">
                  <c:v>59.472810127615041</c:v>
                </c:pt>
                <c:pt idx="72">
                  <c:v>60.167849372584257</c:v>
                </c:pt>
                <c:pt idx="73">
                  <c:v>60.666274589761059</c:v>
                </c:pt>
                <c:pt idx="74">
                  <c:v>60.96611872252209</c:v>
                </c:pt>
                <c:pt idx="75">
                  <c:v>61.066198423061088</c:v>
                </c:pt>
                <c:pt idx="76">
                  <c:v>60.96611872252209</c:v>
                </c:pt>
                <c:pt idx="77">
                  <c:v>60.666274589761066</c:v>
                </c:pt>
                <c:pt idx="78">
                  <c:v>60.167849372584257</c:v>
                </c:pt>
                <c:pt idx="79">
                  <c:v>59.472810127615048</c:v>
                </c:pt>
                <c:pt idx="80">
                  <c:v>58.583899857220104</c:v>
                </c:pt>
                <c:pt idx="81">
                  <c:v>57.504626684132198</c:v>
                </c:pt>
                <c:pt idx="82">
                  <c:v>56.239250006492497</c:v>
                </c:pt>
                <c:pt idx="83">
                  <c:v>54.792763687952032</c:v>
                </c:pt>
                <c:pt idx="84">
                  <c:v>53.170876349173341</c:v>
                </c:pt>
                <c:pt idx="85">
                  <c:v>51.379988838512745</c:v>
                </c:pt>
                <c:pt idx="86">
                  <c:v>49.427168970796139</c:v>
                </c:pt>
                <c:pt idx="87">
                  <c:v>47.320123633882865</c:v>
                </c:pt>
                <c:pt idx="88">
                  <c:v>45.06716837310028</c:v>
                </c:pt>
                <c:pt idx="89">
                  <c:v>42.677194573585332</c:v>
                </c:pt>
                <c:pt idx="90">
                  <c:v>40.159634370049531</c:v>
                </c:pt>
                <c:pt idx="91">
                  <c:v>37.524423422452408</c:v>
                </c:pt>
                <c:pt idx="92">
                  <c:v>34.78196170449074</c:v>
                </c:pt>
                <c:pt idx="93">
                  <c:v>31.943072459653745</c:v>
                </c:pt>
                <c:pt idx="94">
                  <c:v>29.018959486825675</c:v>
                </c:pt>
                <c:pt idx="95">
                  <c:v>26.021162924010131</c:v>
                </c:pt>
                <c:pt idx="96">
                  <c:v>22.961513704677579</c:v>
                </c:pt>
                <c:pt idx="97">
                  <c:v>19.85208686647595</c:v>
                </c:pt>
                <c:pt idx="98">
                  <c:v>16.705153896573634</c:v>
                </c:pt>
                <c:pt idx="99">
                  <c:v>13.533134301705921</c:v>
                </c:pt>
                <c:pt idx="100">
                  <c:v>10.348546594055842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204032"/>
        <c:axId val="306209920"/>
      </c:scatterChart>
      <c:valAx>
        <c:axId val="306204032"/>
        <c:scaling>
          <c:orientation val="minMax"/>
          <c:max val="100"/>
          <c:min val="-100"/>
        </c:scaling>
        <c:delete val="0"/>
        <c:axPos val="b"/>
        <c:numFmt formatCode="General" sourceLinked="1"/>
        <c:majorTickMark val="out"/>
        <c:minorTickMark val="none"/>
        <c:tickLblPos val="nextTo"/>
        <c:crossAx val="306209920"/>
        <c:crosses val="autoZero"/>
        <c:crossBetween val="midCat"/>
      </c:valAx>
      <c:valAx>
        <c:axId val="306209920"/>
        <c:scaling>
          <c:orientation val="minMax"/>
          <c:max val="100"/>
          <c:min val="-1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062040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movement under magnetic force and F=-kR</a:t>
            </a:r>
            <a:endParaRPr lang="el-GR"/>
          </a:p>
        </c:rich>
      </c:tx>
      <c:layout>
        <c:manualLayout>
          <c:xMode val="edge"/>
          <c:yMode val="edge"/>
          <c:x val="0.2275131903738117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7820040414471585E-2"/>
          <c:y val="8.9136441464620894E-2"/>
          <c:w val="0.89991740740740744"/>
          <c:h val="0.85535121394263847"/>
        </c:manualLayout>
      </c:layout>
      <c:scatterChart>
        <c:scatterStyle val="lineMarker"/>
        <c:varyColors val="0"/>
        <c:ser>
          <c:idx val="13"/>
          <c:order val="7"/>
          <c:tx>
            <c:v>magn forCe</c:v>
          </c:tx>
          <c:marker>
            <c:symbol val="none"/>
          </c:marker>
          <c:xVal>
            <c:numRef>
              <c:f>CALCULATIONS!$AC$31:$AC$35</c:f>
            </c:numRef>
          </c:xVal>
          <c:yVal>
            <c:numRef>
              <c:f>CALCULATIONS!$AD$31:$AD$35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>
                  <c:v>0</c:v>
                </c:pt>
              </c:numCache>
            </c:numRef>
          </c:yVal>
          <c:smooth val="0"/>
        </c:ser>
        <c:ser>
          <c:idx val="15"/>
          <c:order val="8"/>
          <c:tx>
            <c:v>total force</c:v>
          </c:tx>
          <c:marker>
            <c:symbol val="none"/>
          </c:marker>
          <c:dPt>
            <c:idx val="1"/>
            <c:bubble3D val="0"/>
            <c:spPr>
              <a:ln w="47625"/>
            </c:spPr>
          </c:dPt>
          <c:xVal>
            <c:numRef>
              <c:f>CALCULATIONS!$AC$39:$AC$43</c:f>
              <c:numCache>
                <c:formatCode>General</c:formatCode>
                <c:ptCount val="5"/>
                <c:pt idx="0">
                  <c:v>-56.297913514466224</c:v>
                </c:pt>
                <c:pt idx="1">
                  <c:v>18.220615908544097</c:v>
                </c:pt>
                <c:pt idx="2" formatCode="0.00">
                  <c:v>6.8684408358847975</c:v>
                </c:pt>
                <c:pt idx="3" formatCode="0.00">
                  <c:v>14.669085096601329</c:v>
                </c:pt>
                <c:pt idx="4">
                  <c:v>18.220615908544097</c:v>
                </c:pt>
              </c:numCache>
            </c:numRef>
          </c:xVal>
          <c:yVal>
            <c:numRef>
              <c:f>CALCULATIONS!$AD$39:$AD$43</c:f>
              <c:numCache>
                <c:formatCode>General</c:formatCode>
                <c:ptCount val="5"/>
                <c:pt idx="0">
                  <c:v>-31.941052073016863</c:v>
                </c:pt>
                <c:pt idx="1">
                  <c:v>46.065390534148491</c:v>
                </c:pt>
                <c:pt idx="2" formatCode="0.00">
                  <c:v>41.990672744582469</c:v>
                </c:pt>
                <c:pt idx="3" formatCode="0.00">
                  <c:v>34.538819802281438</c:v>
                </c:pt>
                <c:pt idx="4">
                  <c:v>46.065390534148491</c:v>
                </c:pt>
              </c:numCache>
            </c:numRef>
          </c:yVal>
          <c:smooth val="0"/>
        </c:ser>
        <c:ser>
          <c:idx val="0"/>
          <c:order val="0"/>
          <c:tx>
            <c:v>XY</c:v>
          </c:tx>
          <c:marker>
            <c:symbol val="none"/>
          </c:marker>
          <c:xVal>
            <c:numRef>
              <c:f>'TIME EVOLUTION'!$C$50:$C$910</c:f>
              <c:numCache>
                <c:formatCode>General</c:formatCode>
                <c:ptCount val="861"/>
                <c:pt idx="0">
                  <c:v>0</c:v>
                </c:pt>
                <c:pt idx="1">
                  <c:v>-2.9148442056654567E-3</c:v>
                </c:pt>
                <c:pt idx="2">
                  <c:v>-2.3275058300551876E-2</c:v>
                </c:pt>
                <c:pt idx="3">
                  <c:v>-7.8308026670040221E-2</c:v>
                </c:pt>
                <c:pt idx="4">
                  <c:v>-0.18480744990101172</c:v>
                </c:pt>
                <c:pt idx="5">
                  <c:v>-0.35892219777966616</c:v>
                </c:pt>
                <c:pt idx="6">
                  <c:v>-0.61595193164501971</c:v>
                </c:pt>
                <c:pt idx="7">
                  <c:v>-0.97015164570827217</c:v>
                </c:pt>
                <c:pt idx="8">
                  <c:v>-1.4345471867481585</c:v>
                </c:pt>
                <c:pt idx="9">
                  <c:v>-2.0207637005494625</c:v>
                </c:pt>
                <c:pt idx="10">
                  <c:v>-2.7388688226785547</c:v>
                </c:pt>
                <c:pt idx="11">
                  <c:v>-3.5972322819972682</c:v>
                </c:pt>
                <c:pt idx="12">
                  <c:v>-4.6024034191996996</c:v>
                </c:pt>
                <c:pt idx="13">
                  <c:v>-5.7590079412806716</c:v>
                </c:pt>
                <c:pt idx="14">
                  <c:v>-7.0696650380281767</c:v>
                </c:pt>
                <c:pt idx="15">
                  <c:v>-8.5349257803276544</c:v>
                </c:pt>
                <c:pt idx="16">
                  <c:v>-10.153233504342609</c:v>
                </c:pt>
                <c:pt idx="17">
                  <c:v>-11.920906662656058</c:v>
                </c:pt>
                <c:pt idx="18">
                  <c:v>-13.832144395458009</c:v>
                </c:pt>
                <c:pt idx="19">
                  <c:v>-15.879054844131108</c:v>
                </c:pt>
                <c:pt idx="20">
                  <c:v>-18.051705998435942</c:v>
                </c:pt>
                <c:pt idx="21">
                  <c:v>-20.338198639247082</c:v>
                </c:pt>
                <c:pt idx="22">
                  <c:v>-22.724760713743226</c:v>
                </c:pt>
                <c:pt idx="23">
                  <c:v>-25.19586226136753</c:v>
                </c:pt>
                <c:pt idx="24">
                  <c:v>-27.734349798943732</c:v>
                </c:pt>
                <c:pt idx="25">
                  <c:v>-30.32159887416838</c:v>
                </c:pt>
                <c:pt idx="26">
                  <c:v>-32.937683310301523</c:v>
                </c:pt>
                <c:pt idx="27">
                  <c:v>-35.561559493121401</c:v>
                </c:pt>
                <c:pt idx="28">
                  <c:v>-38.171263895823714</c:v>
                </c:pt>
                <c:pt idx="29">
                  <c:v>-40.744121900094555</c:v>
                </c:pt>
                <c:pt idx="30">
                  <c:v>-43.256965853458993</c:v>
                </c:pt>
                <c:pt idx="31">
                  <c:v>-45.686360205393235</c:v>
                </c:pt>
                <c:pt idx="32">
                  <c:v>-48.008831488580462</c:v>
                </c:pt>
                <c:pt idx="33">
                  <c:v>-50.201100857858698</c:v>
                </c:pt>
                <c:pt idx="34">
                  <c:v>-52.240316868407959</c:v>
                </c:pt>
                <c:pt idx="35">
                  <c:v>-54.104286166874878</c:v>
                </c:pt>
                <c:pt idx="36">
                  <c:v>-55.771699784529019</c:v>
                </c:pt>
                <c:pt idx="37">
                  <c:v>-57.222352760045517</c:v>
                </c:pt>
                <c:pt idx="38">
                  <c:v>-58.437354880742802</c:v>
                </c:pt>
                <c:pt idx="39">
                  <c:v>-59.399330414473297</c:v>
                </c:pt>
                <c:pt idx="40">
                  <c:v>-60.092604809050144</c:v>
                </c:pt>
                <c:pt idx="41">
                  <c:v>-60.503376461060441</c:v>
                </c:pt>
                <c:pt idx="42">
                  <c:v>-60.619871799931154</c:v>
                </c:pt>
                <c:pt idx="43">
                  <c:v>-60.432482094750497</c:v>
                </c:pt>
                <c:pt idx="44">
                  <c:v>-59.933880569002895</c:v>
                </c:pt>
                <c:pt idx="45">
                  <c:v>-59.119118600288559</c:v>
                </c:pt>
                <c:pt idx="46">
                  <c:v>-57.985699986361084</c:v>
                </c:pt>
                <c:pt idx="47">
                  <c:v>-56.53363247340171</c:v>
                </c:pt>
                <c:pt idx="48">
                  <c:v>-54.765455965223268</c:v>
                </c:pt>
                <c:pt idx="49">
                  <c:v>-52.686247060844529</c:v>
                </c:pt>
                <c:pt idx="50">
                  <c:v>-50.303599800324491</c:v>
                </c:pt>
                <c:pt idx="51">
                  <c:v>-47.627582732579803</c:v>
                </c:pt>
                <c:pt idx="52">
                  <c:v>-44.670672651805148</c:v>
                </c:pt>
                <c:pt idx="53">
                  <c:v>-41.44766557875213</c:v>
                </c:pt>
                <c:pt idx="54">
                  <c:v>-37.975565787218358</c:v>
                </c:pt>
                <c:pt idx="55">
                  <c:v>-34.273453892417848</c:v>
                </c:pt>
                <c:pt idx="56">
                  <c:v>-30.36233522429626</c:v>
                </c:pt>
                <c:pt idx="57">
                  <c:v>-26.264969903263502</c:v>
                </c:pt>
                <c:pt idx="58">
                  <c:v>-22.005686216306735</c:v>
                </c:pt>
                <c:pt idx="59">
                  <c:v>-17.610179056219984</c:v>
                </c:pt>
                <c:pt idx="60">
                  <c:v>-13.10529533410191</c:v>
                </c:pt>
                <c:pt idx="61">
                  <c:v>-8.5188084038624758</c:v>
                </c:pt>
                <c:pt idx="62">
                  <c:v>-3.8791836459616813</c:v>
                </c:pt>
                <c:pt idx="63">
                  <c:v>0.78466255510192784</c:v>
                </c:pt>
                <c:pt idx="64">
                  <c:v>5.4436081397987541</c:v>
                </c:pt>
                <c:pt idx="65">
                  <c:v>10.068572666787583</c:v>
                </c:pt>
                <c:pt idx="66">
                  <c:v>14.630764208663891</c:v>
                </c:pt>
                <c:pt idx="67">
                  <c:v>19.10192349247944</c:v>
                </c:pt>
                <c:pt idx="68">
                  <c:v>23.454562954486505</c:v>
                </c:pt>
                <c:pt idx="69">
                  <c:v>27.662198428784855</c:v>
                </c:pt>
                <c:pt idx="70">
                  <c:v>31.699571262287474</c:v>
                </c:pt>
                <c:pt idx="71">
                  <c:v>35.542858742948724</c:v>
                </c:pt>
                <c:pt idx="72">
                  <c:v>39.169870843573506</c:v>
                </c:pt>
                <c:pt idx="73">
                  <c:v>42.560231418599287</c:v>
                </c:pt>
                <c:pt idx="74">
                  <c:v>45.695542144667755</c:v>
                </c:pt>
                <c:pt idx="75">
                  <c:v>48.559527666053405</c:v>
                </c:pt>
                <c:pt idx="76">
                  <c:v>51.138160591395021</c:v>
                </c:pt>
                <c:pt idx="77">
                  <c:v>53.419765186837907</c:v>
                </c:pt>
                <c:pt idx="78">
                  <c:v>55.395098820659641</c:v>
                </c:pt>
                <c:pt idx="79">
                  <c:v>57.057410433631979</c:v>
                </c:pt>
                <c:pt idx="80">
                  <c:v>58.402475535582283</c:v>
                </c:pt>
                <c:pt idx="81">
                  <c:v>59.428607459607825</c:v>
                </c:pt>
                <c:pt idx="82">
                  <c:v>60.136644838867213</c:v>
                </c:pt>
                <c:pt idx="83">
                  <c:v>60.52991550450102</c:v>
                </c:pt>
                <c:pt idx="84">
                  <c:v>60.614177234693983</c:v>
                </c:pt>
                <c:pt idx="85">
                  <c:v>60.397536011881982</c:v>
                </c:pt>
                <c:pt idx="86">
                  <c:v>59.890342665370511</c:v>
                </c:pt>
                <c:pt idx="87">
                  <c:v>59.105068987978498</c:v>
                </c:pt>
                <c:pt idx="88">
                  <c:v>58.056164615651788</c:v>
                </c:pt>
                <c:pt idx="89">
                  <c:v>56.759896146313707</c:v>
                </c:pt>
                <c:pt idx="90">
                  <c:v>55.234170146678757</c:v>
                </c:pt>
                <c:pt idx="91">
                  <c:v>53.498341851635821</c:v>
                </c:pt>
                <c:pt idx="92">
                  <c:v>51.573011498567304</c:v>
                </c:pt>
                <c:pt idx="93">
                  <c:v>49.47981035724569</c:v>
                </c:pt>
                <c:pt idx="94">
                  <c:v>47.241178613569595</c:v>
                </c:pt>
                <c:pt idx="95">
                  <c:v>44.880137341408584</c:v>
                </c:pt>
                <c:pt idx="96">
                  <c:v>42.420056850469521</c:v>
                </c:pt>
                <c:pt idx="97">
                  <c:v>39.884423728857776</c:v>
                </c:pt>
                <c:pt idx="98">
                  <c:v>37.296608906590379</c:v>
                </c:pt>
                <c:pt idx="99">
                  <c:v>34.679639050660661</c:v>
                </c:pt>
                <c:pt idx="100">
                  <c:v>32.055973563527644</c:v>
                </c:pt>
                <c:pt idx="101">
                  <c:v>29.447289395508207</c:v>
                </c:pt>
                <c:pt idx="102">
                  <c:v>26.874275798111345</c:v>
                </c:pt>
                <c:pt idx="103">
                  <c:v>24.356441040722441</c:v>
                </c:pt>
                <c:pt idx="104">
                  <c:v>21.911932988275055</c:v>
                </c:pt>
                <c:pt idx="105">
                  <c:v>19.557375293901828</c:v>
                </c:pt>
                <c:pt idx="106">
                  <c:v>17.307720799483079</c:v>
                </c:pt>
                <c:pt idx="107">
                  <c:v>15.176123560129401</c:v>
                </c:pt>
                <c:pt idx="108">
                  <c:v>13.173830717727796</c:v>
                </c:pt>
                <c:pt idx="109">
                  <c:v>11.310095245666133</c:v>
                </c:pt>
                <c:pt idx="110">
                  <c:v>9.5921103737684206</c:v>
                </c:pt>
                <c:pt idx="111">
                  <c:v>8.0249662814656766</c:v>
                </c:pt>
                <c:pt idx="112">
                  <c:v>6.6116294205108197</c:v>
                </c:pt>
                <c:pt idx="113">
                  <c:v>5.3529445983982775</c:v>
                </c:pt>
                <c:pt idx="114">
                  <c:v>4.2476597223805825</c:v>
                </c:pt>
                <c:pt idx="115">
                  <c:v>3.2924728739019962</c:v>
                </c:pt>
                <c:pt idx="116">
                  <c:v>2.4821011567054079</c:v>
                </c:pt>
                <c:pt idx="117">
                  <c:v>1.8093705410826217</c:v>
                </c:pt>
                <c:pt idx="118">
                  <c:v>1.2653257139447902</c:v>
                </c:pt>
                <c:pt idx="119">
                  <c:v>0.83935874172375513</c:v>
                </c:pt>
                <c:pt idx="120">
                  <c:v>0.51935516260636483</c:v>
                </c:pt>
                <c:pt idx="121">
                  <c:v>0.29185594816425464</c:v>
                </c:pt>
                <c:pt idx="122">
                  <c:v>0.14223361383846189</c:v>
                </c:pt>
                <c:pt idx="123">
                  <c:v>5.4880614582087262E-2</c:v>
                </c:pt>
                <c:pt idx="124">
                  <c:v>1.3408037689277119E-2</c:v>
                </c:pt>
                <c:pt idx="125">
                  <c:v>8.5250069130138328E-4</c:v>
                </c:pt>
                <c:pt idx="126">
                  <c:v>-1.109207764637965E-4</c:v>
                </c:pt>
                <c:pt idx="127">
                  <c:v>-6.9519712072727557E-3</c:v>
                </c:pt>
                <c:pt idx="128">
                  <c:v>-3.7066973987131213E-2</c:v>
                </c:pt>
                <c:pt idx="129">
                  <c:v>-0.10756136048517373</c:v>
                </c:pt>
                <c:pt idx="130">
                  <c:v>-0.23503525147645199</c:v>
                </c:pt>
                <c:pt idx="131">
                  <c:v>-0.4353743420409586</c:v>
                </c:pt>
                <c:pt idx="132">
                  <c:v>-0.7235482874557988</c:v>
                </c:pt>
                <c:pt idx="133">
                  <c:v>-1.1134187117433356</c:v>
                </c:pt>
                <c:pt idx="134">
                  <c:v>-1.6175588632175035</c:v>
                </c:pt>
                <c:pt idx="135">
                  <c:v>-2.2470868235577406</c:v>
                </c:pt>
                <c:pt idx="136">
                  <c:v>-3.0115140398169018</c:v>
                </c:pt>
                <c:pt idx="137">
                  <c:v>-3.918610793709842</c:v>
                </c:pt>
                <c:pt idx="138">
                  <c:v>-4.9742900510869958</c:v>
                </c:pt>
                <c:pt idx="139">
                  <c:v>-6.1825109483917906</c:v>
                </c:pt>
                <c:pt idx="140">
                  <c:v>-7.5452029739966697</c:v>
                </c:pt>
                <c:pt idx="141">
                  <c:v>-9.0622116926043965</c:v>
                </c:pt>
                <c:pt idx="142">
                  <c:v>-10.731266642492621</c:v>
                </c:pt>
                <c:pt idx="143">
                  <c:v>-12.54797181045841</c:v>
                </c:pt>
                <c:pt idx="144">
                  <c:v>-14.505818860144224</c:v>
                </c:pt>
                <c:pt idx="145">
                  <c:v>-16.596223058294552</c:v>
                </c:pt>
                <c:pt idx="146">
                  <c:v>-18.808581612721483</c:v>
                </c:pt>
                <c:pt idx="147">
                  <c:v>-21.130353907666294</c:v>
                </c:pt>
                <c:pt idx="148">
                  <c:v>-23.547162899118806</c:v>
                </c:pt>
                <c:pt idx="149">
                  <c:v>-26.042916716739455</c:v>
                </c:pt>
                <c:pt idx="150">
                  <c:v>-28.59994931248869</c:v>
                </c:pt>
                <c:pt idx="151">
                  <c:v>-31.19917880097795</c:v>
                </c:pt>
                <c:pt idx="152">
                  <c:v>-33.820281954881025</c:v>
                </c:pt>
                <c:pt idx="153">
                  <c:v>-36.441883152308662</c:v>
                </c:pt>
                <c:pt idx="154">
                  <c:v>-39.041755923527241</c:v>
                </c:pt>
                <c:pt idx="155">
                  <c:v>-41.597035113306561</c:v>
                </c:pt>
                <c:pt idx="156">
                  <c:v>-44.084437563828168</c:v>
                </c:pt>
                <c:pt idx="157">
                  <c:v>-46.480489132604632</c:v>
                </c:pt>
                <c:pt idx="158">
                  <c:v>-48.761755791168831</c:v>
                </c:pt>
                <c:pt idx="159">
                  <c:v>-50.905076504086928</c:v>
                </c:pt>
                <c:pt idx="160">
                  <c:v>-52.88779556460954</c:v>
                </c:pt>
                <c:pt idx="161">
                  <c:v>-54.687992063245702</c:v>
                </c:pt>
                <c:pt idx="162">
                  <c:v>-56.284704188735112</c:v>
                </c:pt>
                <c:pt idx="163">
                  <c:v>-57.658146107095405</c:v>
                </c:pt>
                <c:pt idx="164">
                  <c:v>-58.789915233174995</c:v>
                </c:pt>
                <c:pt idx="165">
                  <c:v>-59.663187799782179</c:v>
                </c:pt>
                <c:pt idx="166">
                  <c:v>-60.262900741094036</c:v>
                </c:pt>
                <c:pt idx="167">
                  <c:v>-60.575918038567806</c:v>
                </c:pt>
                <c:pt idx="168">
                  <c:v>-60.59117982768818</c:v>
                </c:pt>
                <c:pt idx="169">
                  <c:v>-60.299832731094448</c:v>
                </c:pt>
                <c:pt idx="170">
                  <c:v>-59.695340066285766</c:v>
                </c:pt>
                <c:pt idx="171">
                  <c:v>-58.773570772387636</c:v>
                </c:pt>
                <c:pt idx="172">
                  <c:v>-57.532866108429005</c:v>
                </c:pt>
                <c:pt idx="173">
                  <c:v>-55.974083393161251</c:v>
                </c:pt>
                <c:pt idx="174">
                  <c:v>-54.100616281483035</c:v>
                </c:pt>
                <c:pt idx="175">
                  <c:v>-51.918391302785658</c:v>
                </c:pt>
                <c:pt idx="176">
                  <c:v>-49.43584061970482</c:v>
                </c:pt>
                <c:pt idx="177">
                  <c:v>-46.663851199544681</c:v>
                </c:pt>
                <c:pt idx="178">
                  <c:v>-43.615690822697729</c:v>
                </c:pt>
                <c:pt idx="179">
                  <c:v>-40.306911580408176</c:v>
                </c:pt>
                <c:pt idx="180">
                  <c:v>-36.755231735953892</c:v>
                </c:pt>
                <c:pt idx="181">
                  <c:v>-32.980397036540296</c:v>
                </c:pt>
                <c:pt idx="182">
                  <c:v>-29.00402276578248</c:v>
                </c:pt>
                <c:pt idx="183">
                  <c:v>-24.849418016592658</c:v>
                </c:pt>
                <c:pt idx="184">
                  <c:v>-20.541393839688524</c:v>
                </c:pt>
                <c:pt idx="185">
                  <c:v>-16.106057082043886</c:v>
                </c:pt>
                <c:pt idx="186">
                  <c:v>-11.57059187085005</c:v>
                </c:pt>
                <c:pt idx="187">
                  <c:v>-6.9630308205089362</c:v>
                </c:pt>
                <c:pt idx="188">
                  <c:v>-2.3120181416512731</c:v>
                </c:pt>
                <c:pt idx="189">
                  <c:v>2.3534330888636648</c:v>
                </c:pt>
                <c:pt idx="190">
                  <c:v>7.0041871803539806</c:v>
                </c:pt>
                <c:pt idx="191">
                  <c:v>11.611233251718154</c:v>
                </c:pt>
                <c:pt idx="192">
                  <c:v>16.145931462870578</c:v>
                </c:pt>
                <c:pt idx="193">
                  <c:v>20.580255703011378</c:v>
                </c:pt>
                <c:pt idx="194">
                  <c:v>24.887030419524315</c:v>
                </c:pt>
                <c:pt idx="195">
                  <c:v>29.040159329164041</c:v>
                </c:pt>
                <c:pt idx="196">
                  <c:v>33.014843833347037</c:v>
                </c:pt>
                <c:pt idx="197">
                  <c:v>36.787789061015104</c:v>
                </c:pt>
                <c:pt idx="198">
                  <c:v>40.337395584681275</c:v>
                </c:pt>
                <c:pt idx="199">
                  <c:v>43.643934996668676</c:v>
                </c:pt>
                <c:pt idx="200">
                  <c:v>46.689707691815649</c:v>
                </c:pt>
                <c:pt idx="201">
                  <c:v>49.459181378459512</c:v>
                </c:pt>
                <c:pt idx="202">
                  <c:v>51.939109029564165</c:v>
                </c:pt>
                <c:pt idx="203">
                  <c:v>54.118625188551214</c:v>
                </c:pt>
                <c:pt idx="204">
                  <c:v>55.989319757694375</c:v>
                </c:pt>
                <c:pt idx="205">
                  <c:v>57.545288618729153</c:v>
                </c:pt>
                <c:pt idx="206">
                  <c:v>58.78316066340156</c:v>
                </c:pt>
                <c:pt idx="207">
                  <c:v>59.702101043762738</c:v>
                </c:pt>
                <c:pt idx="208">
                  <c:v>60.303790685799427</c:v>
                </c:pt>
                <c:pt idx="209">
                  <c:v>60.592382343148046</c:v>
                </c:pt>
                <c:pt idx="210">
                  <c:v>60.574433697852584</c:v>
                </c:pt>
                <c:pt idx="211">
                  <c:v>60.258818240103977</c:v>
                </c:pt>
                <c:pt idx="212">
                  <c:v>59.656614876403978</c:v>
                </c:pt>
                <c:pt idx="213">
                  <c:v>58.78097742346808</c:v>
                </c:pt>
                <c:pt idx="214">
                  <c:v>57.646985341354373</c:v>
                </c:pt>
                <c:pt idx="215">
                  <c:v>56.271477241829828</c:v>
                </c:pt>
                <c:pt idx="216">
                  <c:v>54.672868875051897</c:v>
                </c:pt>
                <c:pt idx="217">
                  <c:v>52.870957447593788</c:v>
                </c:pt>
                <c:pt idx="218">
                  <c:v>50.886714256191667</c:v>
                </c:pt>
                <c:pt idx="219">
                  <c:v>48.742067733041786</c:v>
                </c:pt>
                <c:pt idx="220">
                  <c:v>46.459679088924069</c:v>
                </c:pt>
                <c:pt idx="221">
                  <c:v>44.062712808987705</c:v>
                </c:pt>
                <c:pt idx="222">
                  <c:v>41.574604302029265</c:v>
                </c:pt>
                <c:pt idx="223">
                  <c:v>39.018827027081727</c:v>
                </c:pt>
                <c:pt idx="224">
                  <c:v>36.418661420895639</c:v>
                </c:pt>
                <c:pt idx="225">
                  <c:v>33.796967926448005</c:v>
                </c:pt>
                <c:pt idx="226">
                  <c:v>31.17596637620878</c:v>
                </c:pt>
                <c:pt idx="227">
                  <c:v>28.577023915005199</c:v>
                </c:pt>
                <c:pt idx="228">
                  <c:v>26.020453556653649</c:v>
                </c:pt>
                <c:pt idx="229">
                  <c:v>23.525325356995683</c:v>
                </c:pt>
                <c:pt idx="230">
                  <c:v>21.109292054707197</c:v>
                </c:pt>
                <c:pt idx="231">
                  <c:v>18.788430881572388</c:v>
                </c:pt>
                <c:pt idx="232">
                  <c:v>16.577103077334982</c:v>
                </c:pt>
                <c:pt idx="233">
                  <c:v>14.487832462435101</c:v>
                </c:pt>
                <c:pt idx="234">
                  <c:v>12.531204226740822</c:v>
                </c:pt>
                <c:pt idx="235">
                  <c:v>10.715784885749738</c:v>
                </c:pt>
                <c:pt idx="236">
                  <c:v>9.0480641397454136</c:v>
                </c:pt>
                <c:pt idx="237">
                  <c:v>7.5324191482146503</c:v>
                </c:pt>
                <c:pt idx="238">
                  <c:v>6.1711015037056072</c:v>
                </c:pt>
                <c:pt idx="239">
                  <c:v>4.9642469585232369</c:v>
                </c:pt>
                <c:pt idx="240">
                  <c:v>3.9099077265331026</c:v>
                </c:pt>
                <c:pt idx="241">
                  <c:v>3.0041069531968141</c:v>
                </c:pt>
                <c:pt idx="242">
                  <c:v>2.2409147220896415</c:v>
                </c:pt>
                <c:pt idx="243">
                  <c:v>1.6125447478094657</c:v>
                </c:pt>
                <c:pt idx="244">
                  <c:v>1.1094706955651201</c:v>
                </c:pt>
                <c:pt idx="245">
                  <c:v>0.72056086893331361</c:v>
                </c:pt>
                <c:pt idx="246">
                  <c:v>0.43322982128973386</c:v>
                </c:pt>
                <c:pt idx="247">
                  <c:v>0.23360527511607998</c:v>
                </c:pt>
                <c:pt idx="248">
                  <c:v>0.10670857847767135</c:v>
                </c:pt>
                <c:pt idx="249">
                  <c:v>3.6646791008871027E-2</c:v>
                </c:pt>
                <c:pt idx="250">
                  <c:v>6.8143741080088915E-3</c:v>
                </c:pt>
                <c:pt idx="251">
                  <c:v>1.0236290954035443E-4</c:v>
                </c:pt>
                <c:pt idx="252">
                  <c:v>-8.8717805862703614E-4</c:v>
                </c:pt>
                <c:pt idx="253">
                  <c:v>-1.3623667051307908E-2</c:v>
                </c:pt>
                <c:pt idx="254">
                  <c:v>-5.5429767292955567E-2</c:v>
                </c:pt>
                <c:pt idx="255">
                  <c:v>-0.14326468893554001</c:v>
                </c:pt>
                <c:pt idx="256">
                  <c:v>-0.29351130497920153</c:v>
                </c:pt>
                <c:pt idx="257">
                  <c:v>-0.52176931678351224</c:v>
                </c:pt>
                <c:pt idx="258">
                  <c:v>-0.84265664362435011</c:v>
                </c:pt>
                <c:pt idx="259">
                  <c:v>-1.269621127582468</c:v>
                </c:pt>
                <c:pt idx="260">
                  <c:v>-1.8147645407184889</c:v>
                </c:pt>
                <c:pt idx="261">
                  <c:v>-2.4886807570408855</c:v>
                </c:pt>
                <c:pt idx="262">
                  <c:v>-3.3003098084556513</c:v>
                </c:pt>
                <c:pt idx="263">
                  <c:v>-4.2568093831353941</c:v>
                </c:pt>
                <c:pt idx="264">
                  <c:v>-5.3634451481727119</c:v>
                </c:pt>
                <c:pt idx="265">
                  <c:v>-6.6235010877580756</c:v>
                </c:pt>
                <c:pt idx="266">
                  <c:v>-8.0382108453566445</c:v>
                </c:pt>
                <c:pt idx="267">
                  <c:v>-9.6067108454850825</c:v>
                </c:pt>
                <c:pt idx="268">
                  <c:v>-11.326015749842199</c:v>
                </c:pt>
                <c:pt idx="269">
                  <c:v>-13.191016575941365</c:v>
                </c:pt>
                <c:pt idx="270">
                  <c:v>-15.194501576301107</c:v>
                </c:pt>
                <c:pt idx="271">
                  <c:v>-17.327199744980145</c:v>
                </c:pt>
                <c:pt idx="272">
                  <c:v>-19.577846588116373</c:v>
                </c:pt>
                <c:pt idx="273">
                  <c:v>-21.933271568454057</c:v>
                </c:pt>
                <c:pt idx="274">
                  <c:v>-24.37850641289565</c:v>
                </c:pt>
                <c:pt idx="275">
                  <c:v>-26.896913259113276</c:v>
                </c:pt>
                <c:pt idx="276">
                  <c:v>-29.470331414338549</c:v>
                </c:pt>
                <c:pt idx="277">
                  <c:v>-32.079241308658503</c:v>
                </c:pt>
                <c:pt idx="278">
                  <c:v>-34.702944048397036</c:v>
                </c:pt>
                <c:pt idx="279">
                  <c:v>-37.319754814235303</c:v>
                </c:pt>
                <c:pt idx="280">
                  <c:v>-39.907208205239655</c:v>
                </c:pt>
                <c:pt idx="281">
                  <c:v>-42.442273505370665</c:v>
                </c:pt>
                <c:pt idx="282">
                  <c:v>-44.901577744597205</c:v>
                </c:pt>
                <c:pt idx="283">
                  <c:v>-47.261634343494762</c:v>
                </c:pt>
                <c:pt idx="284">
                  <c:v>-49.499075069010011</c:v>
                </c:pt>
                <c:pt idx="285">
                  <c:v>-51.590882990550803</c:v>
                </c:pt>
                <c:pt idx="286">
                  <c:v>-53.51462411011012</c:v>
                </c:pt>
                <c:pt idx="287">
                  <c:v>-55.248675347921669</c:v>
                </c:pt>
                <c:pt idx="288">
                  <c:v>-56.772446596110548</c:v>
                </c:pt>
                <c:pt idx="289">
                  <c:v>-58.066594606647797</c:v>
                </c:pt>
                <c:pt idx="290">
                  <c:v>-59.113226556119479</c:v>
                </c:pt>
                <c:pt idx="291">
                  <c:v>-59.896091227630137</c:v>
                </c:pt>
                <c:pt idx="292">
                  <c:v>-60.400755868613857</c:v>
                </c:pt>
                <c:pt idx="293">
                  <c:v>-60.614766921253235</c:v>
                </c:pt>
                <c:pt idx="294">
                  <c:v>-60.527792978241699</c:v>
                </c:pt>
                <c:pt idx="295">
                  <c:v>-60.131748489222346</c:v>
                </c:pt>
                <c:pt idx="296">
                  <c:v>-59.42089693068408</c:v>
                </c:pt>
                <c:pt idx="297">
                  <c:v>-58.391932352532727</c:v>
                </c:pt>
                <c:pt idx="298">
                  <c:v>-57.044038425990635</c:v>
                </c:pt>
                <c:pt idx="299">
                  <c:v>-55.378924337811391</c:v>
                </c:pt>
                <c:pt idx="300">
                  <c:v>-53.400837102836469</c:v>
                </c:pt>
                <c:pt idx="301">
                  <c:v>-51.116550098410954</c:v>
                </c:pt>
                <c:pt idx="302">
                  <c:v>-48.535327857811552</c:v>
                </c:pt>
                <c:pt idx="303">
                  <c:v>-45.668867393299465</c:v>
                </c:pt>
                <c:pt idx="304">
                  <c:v>-42.53121655036837</c:v>
                </c:pt>
                <c:pt idx="305">
                  <c:v>-39.138670120915855</c:v>
                </c:pt>
                <c:pt idx="306">
                  <c:v>-35.509644662173713</c:v>
                </c:pt>
                <c:pt idx="307">
                  <c:v>-31.664533178106808</c:v>
                </c:pt>
                <c:pt idx="308">
                  <c:v>-27.625541018542123</c:v>
                </c:pt>
                <c:pt idx="309">
                  <c:v>-23.416504536542252</c:v>
                </c:pt>
                <c:pt idx="310">
                  <c:v>-19.062694214645084</c:v>
                </c:pt>
                <c:pt idx="311">
                  <c:v>-14.590604123860953</c:v>
                </c:pt>
                <c:pt idx="312">
                  <c:v>-10.027729714221728</c:v>
                </c:pt>
                <c:pt idx="313">
                  <c:v>-5.4023360508711855</c:v>
                </c:pt>
                <c:pt idx="314">
                  <c:v>-0.74321870402339452</c:v>
                </c:pt>
                <c:pt idx="315">
                  <c:v>3.9205404263425772</c:v>
                </c:pt>
                <c:pt idx="316">
                  <c:v>8.5598200201613679</c:v>
                </c:pt>
                <c:pt idx="317">
                  <c:v>13.145706623438432</c:v>
                </c:pt>
                <c:pt idx="318">
                  <c:v>17.649739949272348</c:v>
                </c:pt>
                <c:pt idx="319">
                  <c:v>22.044153851734571</c:v>
                </c:pt>
                <c:pt idx="320">
                  <c:v>26.30211067333239</c:v>
                </c:pt>
                <c:pt idx="321">
                  <c:v>30.397926732216881</c:v>
                </c:pt>
                <c:pt idx="322">
                  <c:v>34.30728680278542</c:v>
                </c:pt>
                <c:pt idx="323">
                  <c:v>38.007445551990145</c:v>
                </c:pt>
                <c:pt idx="324">
                  <c:v>41.477414022434957</c:v>
                </c:pt>
                <c:pt idx="325">
                  <c:v>44.698129400906581</c:v>
                </c:pt>
                <c:pt idx="326">
                  <c:v>47.652606475921502</c:v>
                </c:pt>
                <c:pt idx="327">
                  <c:v>50.326069368476283</c:v>
                </c:pt>
                <c:pt idx="328">
                  <c:v>52.706062314728428</c:v>
                </c:pt>
                <c:pt idx="329">
                  <c:v>54.782538485810349</c:v>
                </c:pt>
                <c:pt idx="330">
                  <c:v>56.547926046391076</c:v>
                </c:pt>
                <c:pt idx="331">
                  <c:v>57.997170877742114</c:v>
                </c:pt>
                <c:pt idx="332">
                  <c:v>59.127755620750669</c:v>
                </c:pt>
                <c:pt idx="333">
                  <c:v>59.939694927228764</c:v>
                </c:pt>
                <c:pt idx="334">
                  <c:v>60.43550704170638</c:v>
                </c:pt>
                <c:pt idx="335">
                  <c:v>60.620162068316276</c:v>
                </c:pt>
                <c:pt idx="336">
                  <c:v>60.50100750608793</c:v>
                </c:pt>
                <c:pt idx="337">
                  <c:v>60.087671858675563</c:v>
                </c:pt>
                <c:pt idx="338">
                  <c:v>59.391947339050198</c:v>
                </c:pt>
                <c:pt idx="339">
                  <c:v>58.427652893846769</c:v>
                </c:pt>
                <c:pt idx="340">
                  <c:v>57.210478963850335</c:v>
                </c:pt>
                <c:pt idx="341">
                  <c:v>55.757815574629007</c:v>
                </c:pt>
                <c:pt idx="342">
                  <c:v>54.08856551280396</c:v>
                </c:pt>
                <c:pt idx="343">
                  <c:v>52.222944487304666</c:v>
                </c:pt>
                <c:pt idx="344">
                  <c:v>50.182270299743564</c:v>
                </c:pt>
                <c:pt idx="345">
                  <c:v>47.988743152551791</c:v>
                </c:pt>
                <c:pt idx="346">
                  <c:v>45.665219306685422</c:v>
                </c:pt>
                <c:pt idx="347">
                  <c:v>43.23498036175463</c:v>
                </c:pt>
                <c:pt idx="348">
                  <c:v>40.721500469715735</c:v>
                </c:pt>
                <c:pt idx="349">
                  <c:v>38.148213808465556</c:v>
                </c:pt>
                <c:pt idx="350">
                  <c:v>35.538284633611838</c:v>
                </c:pt>
                <c:pt idx="351">
                  <c:v>32.914382195498447</c:v>
                </c:pt>
                <c:pt idx="352">
                  <c:v>30.298462754521076</c:v>
                </c:pt>
                <c:pt idx="353">
                  <c:v>27.711560851477053</c:v>
                </c:pt>
                <c:pt idx="354">
                  <c:v>25.173591891881731</c:v>
                </c:pt>
                <c:pt idx="355">
                  <c:v>22.703167984889777</c:v>
                </c:pt>
                <c:pt idx="356">
                  <c:v>20.317428839832303</c:v>
                </c:pt>
                <c:pt idx="357">
                  <c:v>18.031889367853754</c:v>
                </c:pt>
                <c:pt idx="358">
                  <c:v>15.860305464227135</c:v>
                </c:pt>
                <c:pt idx="359">
                  <c:v>13.814559260416797</c:v>
                </c:pt>
                <c:pt idx="360">
                  <c:v>11.904564935678192</c:v>
                </c:pt>
                <c:pt idx="361">
                  <c:v>10.1381959679766</c:v>
                </c:pt>
                <c:pt idx="362">
                  <c:v>8.5212344853433564</c:v>
                </c:pt>
                <c:pt idx="363">
                  <c:v>7.0573431537018365</c:v>
                </c:pt>
                <c:pt idx="364">
                  <c:v>5.7480598079096197</c:v>
                </c:pt>
                <c:pt idx="365">
                  <c:v>4.5928148016137946</c:v>
                </c:pt>
                <c:pt idx="366">
                  <c:v>3.5889708207905429</c:v>
                </c:pt>
                <c:pt idx="367">
                  <c:v>2.7318846778815171</c:v>
                </c:pt>
                <c:pt idx="368">
                  <c:v>2.0149903805087916</c:v>
                </c:pt>
                <c:pt idx="369">
                  <c:v>1.4299025531058653</c:v>
                </c:pt>
                <c:pt idx="370">
                  <c:v>0.96653908358668161</c:v>
                </c:pt>
                <c:pt idx="371">
                  <c:v>0.6132616724726585</c:v>
                </c:pt>
                <c:pt idx="372">
                  <c:v>0.35703278064671373</c:v>
                </c:pt>
                <c:pt idx="373">
                  <c:v>0.18358730593211448</c:v>
                </c:pt>
                <c:pt idx="374">
                  <c:v>7.7617169656877039E-2</c:v>
                </c:pt>
                <c:pt idx="375">
                  <c:v>2.2966863762254874E-2</c:v>
                </c:pt>
                <c:pt idx="376">
                  <c:v>2.8378981504211254E-3</c:v>
                </c:pt>
                <c:pt idx="377">
                  <c:v>-2.0434117765921744E-9</c:v>
                </c:pt>
                <c:pt idx="378">
                  <c:v>-2.9931678261454486E-3</c:v>
                </c:pt>
                <c:pt idx="379">
                  <c:v>-2.3585990759075415E-2</c:v>
                </c:pt>
                <c:pt idx="380">
                  <c:v>-7.9002947718494809E-2</c:v>
                </c:pt>
                <c:pt idx="381">
                  <c:v>-0.18603293310998659</c:v>
                </c:pt>
                <c:pt idx="382">
                  <c:v>-0.36081816231127384</c:v>
                </c:pt>
                <c:pt idx="383">
                  <c:v>-0.61864986389663379</c:v>
                </c:pt>
                <c:pt idx="384">
                  <c:v>-0.97377290954667473</c:v>
                </c:pt>
                <c:pt idx="385">
                  <c:v>-1.4392014401572908</c:v>
                </c:pt>
                <c:pt idx="386">
                  <c:v>-2.0265474354390136</c:v>
                </c:pt>
                <c:pt idx="387">
                  <c:v>-2.7458640433538442</c:v>
                </c:pt>
                <c:pt idx="388">
                  <c:v>-3.6055053363886387</c:v>
                </c:pt>
                <c:pt idx="389">
                  <c:v>-4.6120039954020164</c:v>
                </c:pt>
                <c:pt idx="390">
                  <c:v>-5.7699682402811732</c:v>
                </c:pt>
                <c:pt idx="391">
                  <c:v>-7.0819991317143511</c:v>
                </c:pt>
                <c:pt idx="392">
                  <c:v>-8.5486291619913963</c:v>
                </c:pt>
                <c:pt idx="393">
                  <c:v>-10.168282836942467</c:v>
                </c:pt>
                <c:pt idx="394">
                  <c:v>-11.937259728096297</c:v>
                </c:pt>
                <c:pt idx="395">
                  <c:v>-13.849740246099067</c:v>
                </c:pt>
                <c:pt idx="396">
                  <c:v>-15.897814155695169</c:v>
                </c:pt>
                <c:pt idx="397">
                  <c:v>-18.071531621419464</c:v>
                </c:pt>
                <c:pt idx="398">
                  <c:v>-20.358976343935833</c:v>
                </c:pt>
                <c:pt idx="399">
                  <c:v>-22.746360121947426</c:v>
                </c:pt>
                <c:pt idx="400">
                  <c:v>-25.218137956094147</c:v>
                </c:pt>
                <c:pt idx="401">
                  <c:v>-27.757142601398233</c:v>
                </c:pt>
                <c:pt idx="402">
                  <c:v>-30.344737275768395</c:v>
                </c:pt>
                <c:pt idx="403">
                  <c:v>-32.960985045789023</c:v>
                </c:pt>
                <c:pt idx="404">
                  <c:v>-35.584833239407835</c:v>
                </c:pt>
                <c:pt idx="405">
                  <c:v>-38.194311079898227</c:v>
                </c:pt>
                <c:pt idx="406">
                  <c:v>-40.766738598190841</c:v>
                </c:pt>
                <c:pt idx="407">
                  <c:v>-43.278944762717643</c:v>
                </c:pt>
                <c:pt idx="408">
                  <c:v>-45.707492668484242</c:v>
                </c:pt>
                <c:pt idx="409">
                  <c:v>-48.028909551172255</c:v>
                </c:pt>
                <c:pt idx="410">
                  <c:v>-50.219919338444811</c:v>
                </c:pt>
                <c:pt idx="411">
                  <c:v>-52.257675419830797</c:v>
                </c:pt>
                <c:pt idx="412">
                  <c:v>-54.119991308920007</c:v>
                </c:pt>
                <c:pt idx="413">
                  <c:v>-55.785566887203288</c:v>
                </c:pt>
                <c:pt idx="414">
                  <c:v>-57.234207957597732</c:v>
                </c:pt>
                <c:pt idx="415">
                  <c:v>-58.447036897130133</c:v>
                </c:pt>
                <c:pt idx="416">
                  <c:v>-59.40669228181315</c:v>
                </c:pt>
                <c:pt idx="417">
                  <c:v>-60.097515461619366</c:v>
                </c:pt>
                <c:pt idx="418">
                  <c:v>-60.505722188601567</c:v>
                </c:pt>
                <c:pt idx="419">
                  <c:v>-60.619557545385796</c:v>
                </c:pt>
                <c:pt idx="420">
                  <c:v>-60.429432583048964</c:v>
                </c:pt>
                <c:pt idx="421">
                  <c:v>-59.92804125518451</c:v>
                </c:pt>
                <c:pt idx="422">
                  <c:v>-59.110456426989259</c:v>
                </c:pt>
                <c:pt idx="423">
                  <c:v>-57.97420394256882</c:v>
                </c:pt>
                <c:pt idx="424">
                  <c:v>-56.519313948325383</c:v>
                </c:pt>
                <c:pt idx="425">
                  <c:v>-54.748348893130142</c:v>
                </c:pt>
                <c:pt idx="426">
                  <c:v>-52.666407854772935</c:v>
                </c:pt>
                <c:pt idx="427">
                  <c:v>-50.281107074651729</c:v>
                </c:pt>
                <c:pt idx="428">
                  <c:v>-47.602536816501811</c:v>
                </c:pt>
                <c:pt idx="429">
                  <c:v>-44.643194897842022</c:v>
                </c:pt>
                <c:pt idx="430">
                  <c:v>-41.417897472412172</c:v>
                </c:pt>
                <c:pt idx="431">
                  <c:v>-37.943667865910257</c:v>
                </c:pt>
                <c:pt idx="432">
                  <c:v>-34.239604483581417</c:v>
                </c:pt>
                <c:pt idx="433">
                  <c:v>-30.32672901450541</c:v>
                </c:pt>
                <c:pt idx="434">
                  <c:v>-26.227816351722026</c:v>
                </c:pt>
                <c:pt idx="435">
                  <c:v>-21.967207827690771</c:v>
                </c:pt>
                <c:pt idx="436">
                  <c:v>-17.570609529210124</c:v>
                </c:pt>
                <c:pt idx="437">
                  <c:v>-13.064877603176253</c:v>
                </c:pt>
                <c:pt idx="438">
                  <c:v>-8.47779259297476</c:v>
                </c:pt>
                <c:pt idx="439">
                  <c:v>-3.837824953597103</c:v>
                </c:pt>
                <c:pt idx="440">
                  <c:v>0.82610601932195538</c:v>
                </c:pt>
                <c:pt idx="441">
                  <c:v>5.4848775463115924</c:v>
                </c:pt>
                <c:pt idx="442">
                  <c:v>10.109410664159416</c:v>
                </c:pt>
                <c:pt idx="443">
                  <c:v>14.670917107543744</c:v>
                </c:pt>
                <c:pt idx="444">
                  <c:v>19.141143414584302</c:v>
                </c:pt>
                <c:pt idx="445">
                  <c:v>23.492609926108585</c:v>
                </c:pt>
                <c:pt idx="446">
                  <c:v>27.698842398861036</c:v>
                </c:pt>
                <c:pt idx="447">
                  <c:v>31.734594025817383</c:v>
                </c:pt>
                <c:pt idx="448">
                  <c:v>35.576055751480993</c:v>
                </c:pt>
                <c:pt idx="449">
                  <c:v>39.201052885593484</c:v>
                </c:pt>
                <c:pt idx="450">
                  <c:v>42.589226153936508</c:v>
                </c:pt>
                <c:pt idx="451">
                  <c:v>45.722195478483314</c:v>
                </c:pt>
                <c:pt idx="452">
                  <c:v>48.583704949548277</c:v>
                </c:pt>
                <c:pt idx="453">
                  <c:v>51.159747638088646</c:v>
                </c:pt>
                <c:pt idx="454">
                  <c:v>53.438669095085345</c:v>
                </c:pt>
                <c:pt idx="455">
                  <c:v>55.411248594985608</c:v>
                </c:pt>
                <c:pt idx="456">
                  <c:v>57.070757399440588</c:v>
                </c:pt>
                <c:pt idx="457">
                  <c:v>58.412993543834574</c:v>
                </c:pt>
                <c:pt idx="458">
                  <c:v>59.436292880126373</c:v>
                </c:pt>
                <c:pt idx="459">
                  <c:v>60.141516343004866</c:v>
                </c:pt>
                <c:pt idx="460">
                  <c:v>60.532013639978913</c:v>
                </c:pt>
                <c:pt idx="461">
                  <c:v>60.613563797453047</c:v>
                </c:pt>
                <c:pt idx="462">
                  <c:v>60.394293221781837</c:v>
                </c:pt>
                <c:pt idx="463">
                  <c:v>59.884572154489078</c:v>
                </c:pt>
                <c:pt idx="464">
                  <c:v>59.096890612095862</c:v>
                </c:pt>
                <c:pt idx="465">
                  <c:v>58.045715101226271</c:v>
                </c:pt>
                <c:pt idx="466">
                  <c:v>56.747327586858063</c:v>
                </c:pt>
                <c:pt idx="467">
                  <c:v>55.219648363903403</c:v>
                </c:pt>
                <c:pt idx="468">
                  <c:v>53.482044638031837</c:v>
                </c:pt>
                <c:pt idx="469">
                  <c:v>51.555126759240544</c:v>
                </c:pt>
                <c:pt idx="470">
                  <c:v>49.460534169772409</c:v>
                </c:pt>
                <c:pt idx="471">
                  <c:v>47.220713225415473</c:v>
                </c:pt>
                <c:pt idx="472">
                  <c:v>44.8586891250281</c:v>
                </c:pt>
                <c:pt idx="473">
                  <c:v>42.397834236578881</c:v>
                </c:pt>
                <c:pt idx="474">
                  <c:v>39.861635138543321</c:v>
                </c:pt>
                <c:pt idx="475">
                  <c:v>37.273460702876768</c:v>
                </c:pt>
                <c:pt idx="476">
                  <c:v>34.65633352992085</c:v>
                </c:pt>
                <c:pt idx="477">
                  <c:v>32.032707006671373</c:v>
                </c:pt>
                <c:pt idx="478">
                  <c:v>29.424250198239616</c:v>
                </c:pt>
                <c:pt idx="479">
                  <c:v>26.851642698708641</c:v>
                </c:pt>
                <c:pt idx="480">
                  <c:v>24.334381462771361</c:v>
                </c:pt>
                <c:pt idx="481">
                  <c:v>21.890601514594177</c:v>
                </c:pt>
                <c:pt idx="482">
                  <c:v>19.536912286541352</c:v>
                </c:pt>
                <c:pt idx="483">
                  <c:v>17.288251179173098</c:v>
                </c:pt>
                <c:pt idx="484">
                  <c:v>15.157755756918704</c:v>
                </c:pt>
                <c:pt idx="485">
                  <c:v>13.156655802801762</c:v>
                </c:pt>
                <c:pt idx="486">
                  <c:v>11.294186252480223</c:v>
                </c:pt>
                <c:pt idx="487">
                  <c:v>9.5775218147022763</c:v>
                </c:pt>
                <c:pt idx="488">
                  <c:v>8.0117338642113261</c:v>
                </c:pt>
                <c:pt idx="489">
                  <c:v>6.5997699663768117</c:v>
                </c:pt>
                <c:pt idx="490">
                  <c:v>5.3424561626585039</c:v>
                </c:pt>
                <c:pt idx="491">
                  <c:v>4.2385219147437034</c:v>
                </c:pt>
                <c:pt idx="492">
                  <c:v>3.2846473751473226</c:v>
                </c:pt>
                <c:pt idx="493">
                  <c:v>2.475532425541374</c:v>
                </c:pt>
                <c:pt idx="494">
                  <c:v>1.8039867033551644</c:v>
                </c:pt>
                <c:pt idx="495">
                  <c:v>1.2610396244753979</c:v>
                </c:pt>
                <c:pt idx="496">
                  <c:v>0.83606920730854561</c:v>
                </c:pt>
                <c:pt idx="497">
                  <c:v>0.51694831307614209</c:v>
                </c:pt>
                <c:pt idx="498">
                  <c:v>0.29020674090649123</c:v>
                </c:pt>
                <c:pt idx="499">
                  <c:v>0.14120745583175065</c:v>
                </c:pt>
                <c:pt idx="500">
                  <c:v>5.4335084804786327E-2</c:v>
                </c:pt>
                <c:pt idx="501">
                  <c:v>1.3194691748925624E-2</c:v>
                </c:pt>
                <c:pt idx="502">
                  <c:v>8.1873868964277285E-4</c:v>
                </c:pt>
                <c:pt idx="503">
                  <c:v>-1.1994276738069853E-4</c:v>
                </c:pt>
                <c:pt idx="504">
                  <c:v>-7.0914061233966486E-3</c:v>
                </c:pt>
                <c:pt idx="505">
                  <c:v>-3.7490345508714107E-2</c:v>
                </c:pt>
                <c:pt idx="506">
                  <c:v>-0.10841864186740757</c:v>
                </c:pt>
                <c:pt idx="507">
                  <c:v>-0.23647098163796798</c:v>
                </c:pt>
                <c:pt idx="508">
                  <c:v>-0.43752579869700625</c:v>
                </c:pt>
                <c:pt idx="509">
                  <c:v>-0.72654373650602189</c:v>
                </c:pt>
                <c:pt idx="510">
                  <c:v>-1.1173757513529257</c:v>
                </c:pt>
                <c:pt idx="511">
                  <c:v>-1.6225828800727378</c:v>
                </c:pt>
                <c:pt idx="512">
                  <c:v>-2.2532695776422891</c:v>
                </c:pt>
                <c:pt idx="513">
                  <c:v>-3.0189323927546354</c:v>
                </c:pt>
                <c:pt idx="514">
                  <c:v>-3.9273255942668506</c:v>
                </c:pt>
                <c:pt idx="515">
                  <c:v>-4.9843451898348192</c:v>
                </c:pt>
                <c:pt idx="516">
                  <c:v>-6.1939325918207508</c:v>
                </c:pt>
                <c:pt idx="517">
                  <c:v>-7.5579989865496344</c:v>
                </c:pt>
                <c:pt idx="518">
                  <c:v>-9.0763712531969603</c:v>
                </c:pt>
                <c:pt idx="519">
                  <c:v>-10.74676006011353</c:v>
                </c:pt>
                <c:pt idx="520">
                  <c:v>-12.564750541424178</c:v>
                </c:pt>
                <c:pt idx="521">
                  <c:v>-14.523815727533481</c:v>
                </c:pt>
                <c:pt idx="522">
                  <c:v>-16.615352672033069</c:v>
                </c:pt>
                <c:pt idx="523">
                  <c:v>-18.828740986749079</c:v>
                </c:pt>
                <c:pt idx="524">
                  <c:v>-21.151423268608863</c:v>
                </c:pt>
                <c:pt idx="525">
                  <c:v>-23.569006678935782</c:v>
                </c:pt>
                <c:pt idx="526">
                  <c:v>-26.065384719938542</c:v>
                </c:pt>
                <c:pt idx="527">
                  <c:v>-28.622878046714021</c:v>
                </c:pt>
                <c:pt idx="528">
                  <c:v>-31.222392958102539</c:v>
                </c:pt>
                <c:pt idx="529">
                  <c:v>-33.843596028185267</c:v>
                </c:pt>
                <c:pt idx="530">
                  <c:v>-36.465103173922159</c:v>
                </c:pt>
                <c:pt idx="531">
                  <c:v>-39.064681305065406</c:v>
                </c:pt>
                <c:pt idx="532">
                  <c:v>-41.619460571554164</c:v>
                </c:pt>
                <c:pt idx="533">
                  <c:v>-44.10615511242468</c:v>
                </c:pt>
                <c:pt idx="534">
                  <c:v>-46.501290119979771</c:v>
                </c:pt>
                <c:pt idx="535">
                  <c:v>-48.781432964466909</c:v>
                </c:pt>
                <c:pt idx="536">
                  <c:v>-50.923426078510104</c:v>
                </c:pt>
                <c:pt idx="537">
                  <c:v>-52.904619277507024</c:v>
                </c:pt>
                <c:pt idx="538">
                  <c:v>-54.70309919237976</c:v>
                </c:pt>
                <c:pt idx="539">
                  <c:v>-56.297913514466224</c:v>
                </c:pt>
                <c:pt idx="540">
                  <c:v>-56.297913514466224</c:v>
                </c:pt>
                <c:pt idx="541">
                  <c:v>-56.297913514466224</c:v>
                </c:pt>
                <c:pt idx="542">
                  <c:v>-56.297913514466224</c:v>
                </c:pt>
                <c:pt idx="543">
                  <c:v>-56.297913514466224</c:v>
                </c:pt>
                <c:pt idx="544">
                  <c:v>-56.297913514466224</c:v>
                </c:pt>
                <c:pt idx="545">
                  <c:v>-56.297913514466224</c:v>
                </c:pt>
                <c:pt idx="546">
                  <c:v>-56.297913514466224</c:v>
                </c:pt>
                <c:pt idx="547">
                  <c:v>-56.297913514466224</c:v>
                </c:pt>
                <c:pt idx="548">
                  <c:v>-56.297913514466224</c:v>
                </c:pt>
                <c:pt idx="549">
                  <c:v>-56.297913514466224</c:v>
                </c:pt>
                <c:pt idx="550">
                  <c:v>-56.297913514466224</c:v>
                </c:pt>
                <c:pt idx="551">
                  <c:v>-56.297913514466224</c:v>
                </c:pt>
                <c:pt idx="552">
                  <c:v>-56.297913514466224</c:v>
                </c:pt>
                <c:pt idx="553">
                  <c:v>-56.297913514466224</c:v>
                </c:pt>
                <c:pt idx="554">
                  <c:v>-56.297913514466224</c:v>
                </c:pt>
                <c:pt idx="555">
                  <c:v>-56.297913514466224</c:v>
                </c:pt>
                <c:pt idx="556">
                  <c:v>-56.297913514466224</c:v>
                </c:pt>
                <c:pt idx="557">
                  <c:v>-56.297913514466224</c:v>
                </c:pt>
                <c:pt idx="558">
                  <c:v>-56.297913514466224</c:v>
                </c:pt>
                <c:pt idx="559">
                  <c:v>-56.297913514466224</c:v>
                </c:pt>
                <c:pt idx="560">
                  <c:v>-56.297913514466224</c:v>
                </c:pt>
                <c:pt idx="561">
                  <c:v>-56.297913514466224</c:v>
                </c:pt>
                <c:pt idx="562">
                  <c:v>-56.297913514466224</c:v>
                </c:pt>
                <c:pt idx="563">
                  <c:v>-56.297913514466224</c:v>
                </c:pt>
                <c:pt idx="564">
                  <c:v>-56.297913514466224</c:v>
                </c:pt>
                <c:pt idx="565">
                  <c:v>-56.297913514466224</c:v>
                </c:pt>
                <c:pt idx="566">
                  <c:v>-56.297913514466224</c:v>
                </c:pt>
                <c:pt idx="567">
                  <c:v>-56.297913514466224</c:v>
                </c:pt>
                <c:pt idx="568">
                  <c:v>-56.297913514466224</c:v>
                </c:pt>
                <c:pt idx="569">
                  <c:v>-56.297913514466224</c:v>
                </c:pt>
                <c:pt idx="570">
                  <c:v>-56.297913514466224</c:v>
                </c:pt>
                <c:pt idx="571">
                  <c:v>-56.297913514466224</c:v>
                </c:pt>
                <c:pt idx="572">
                  <c:v>-56.297913514466224</c:v>
                </c:pt>
                <c:pt idx="573">
                  <c:v>-56.297913514466224</c:v>
                </c:pt>
                <c:pt idx="574">
                  <c:v>-56.297913514466224</c:v>
                </c:pt>
                <c:pt idx="575">
                  <c:v>-56.297913514466224</c:v>
                </c:pt>
                <c:pt idx="576">
                  <c:v>-56.297913514466224</c:v>
                </c:pt>
                <c:pt idx="577">
                  <c:v>-56.297913514466224</c:v>
                </c:pt>
                <c:pt idx="578">
                  <c:v>-56.297913514466224</c:v>
                </c:pt>
                <c:pt idx="579">
                  <c:v>-56.297913514466224</c:v>
                </c:pt>
                <c:pt idx="580">
                  <c:v>-56.297913514466224</c:v>
                </c:pt>
                <c:pt idx="581">
                  <c:v>-56.297913514466224</c:v>
                </c:pt>
                <c:pt idx="582">
                  <c:v>-56.297913514466224</c:v>
                </c:pt>
                <c:pt idx="583">
                  <c:v>-56.297913514466224</c:v>
                </c:pt>
                <c:pt idx="584">
                  <c:v>-56.297913514466224</c:v>
                </c:pt>
                <c:pt idx="585">
                  <c:v>-56.297913514466224</c:v>
                </c:pt>
                <c:pt idx="586">
                  <c:v>-56.297913514466224</c:v>
                </c:pt>
                <c:pt idx="587">
                  <c:v>-56.297913514466224</c:v>
                </c:pt>
                <c:pt idx="588">
                  <c:v>-56.297913514466224</c:v>
                </c:pt>
                <c:pt idx="589">
                  <c:v>-56.297913514466224</c:v>
                </c:pt>
                <c:pt idx="590">
                  <c:v>-56.297913514466224</c:v>
                </c:pt>
                <c:pt idx="591">
                  <c:v>-56.297913514466224</c:v>
                </c:pt>
                <c:pt idx="592">
                  <c:v>-56.297913514466224</c:v>
                </c:pt>
                <c:pt idx="593">
                  <c:v>-56.297913514466224</c:v>
                </c:pt>
                <c:pt idx="594">
                  <c:v>-56.297913514466224</c:v>
                </c:pt>
                <c:pt idx="595">
                  <c:v>-56.297913514466224</c:v>
                </c:pt>
                <c:pt idx="596">
                  <c:v>-56.297913514466224</c:v>
                </c:pt>
                <c:pt idx="597">
                  <c:v>-56.297913514466224</c:v>
                </c:pt>
                <c:pt idx="598">
                  <c:v>-56.297913514466224</c:v>
                </c:pt>
                <c:pt idx="599">
                  <c:v>-56.297913514466224</c:v>
                </c:pt>
                <c:pt idx="600">
                  <c:v>-56.297913514466224</c:v>
                </c:pt>
                <c:pt idx="601">
                  <c:v>-56.297913514466224</c:v>
                </c:pt>
                <c:pt idx="602">
                  <c:v>-56.297913514466224</c:v>
                </c:pt>
                <c:pt idx="603">
                  <c:v>-56.297913514466224</c:v>
                </c:pt>
                <c:pt idx="604">
                  <c:v>-56.297913514466224</c:v>
                </c:pt>
                <c:pt idx="605">
                  <c:v>-56.297913514466224</c:v>
                </c:pt>
                <c:pt idx="606">
                  <c:v>-56.297913514466224</c:v>
                </c:pt>
                <c:pt idx="607">
                  <c:v>-56.297913514466224</c:v>
                </c:pt>
                <c:pt idx="608">
                  <c:v>-56.297913514466224</c:v>
                </c:pt>
                <c:pt idx="609">
                  <c:v>-56.297913514466224</c:v>
                </c:pt>
                <c:pt idx="610">
                  <c:v>-56.297913514466224</c:v>
                </c:pt>
                <c:pt idx="611">
                  <c:v>-56.297913514466224</c:v>
                </c:pt>
                <c:pt idx="612">
                  <c:v>-56.297913514466224</c:v>
                </c:pt>
                <c:pt idx="613">
                  <c:v>-56.297913514466224</c:v>
                </c:pt>
                <c:pt idx="614">
                  <c:v>-56.297913514466224</c:v>
                </c:pt>
                <c:pt idx="615">
                  <c:v>-56.297913514466224</c:v>
                </c:pt>
                <c:pt idx="616">
                  <c:v>-56.297913514466224</c:v>
                </c:pt>
                <c:pt idx="617">
                  <c:v>-56.297913514466224</c:v>
                </c:pt>
                <c:pt idx="618">
                  <c:v>-56.297913514466224</c:v>
                </c:pt>
                <c:pt idx="619">
                  <c:v>-56.297913514466224</c:v>
                </c:pt>
                <c:pt idx="620">
                  <c:v>-56.297913514466224</c:v>
                </c:pt>
                <c:pt idx="621">
                  <c:v>-56.297913514466224</c:v>
                </c:pt>
                <c:pt idx="622">
                  <c:v>-56.297913514466224</c:v>
                </c:pt>
                <c:pt idx="623">
                  <c:v>-56.297913514466224</c:v>
                </c:pt>
                <c:pt idx="624">
                  <c:v>-56.297913514466224</c:v>
                </c:pt>
                <c:pt idx="625">
                  <c:v>-56.297913514466224</c:v>
                </c:pt>
                <c:pt idx="626">
                  <c:v>-56.297913514466224</c:v>
                </c:pt>
                <c:pt idx="627">
                  <c:v>-56.297913514466224</c:v>
                </c:pt>
                <c:pt idx="628">
                  <c:v>-56.297913514466224</c:v>
                </c:pt>
                <c:pt idx="629">
                  <c:v>-56.297913514466224</c:v>
                </c:pt>
                <c:pt idx="630">
                  <c:v>-56.297913514466224</c:v>
                </c:pt>
                <c:pt idx="631">
                  <c:v>-56.297913514466224</c:v>
                </c:pt>
                <c:pt idx="632">
                  <c:v>-56.297913514466224</c:v>
                </c:pt>
                <c:pt idx="633">
                  <c:v>-56.297913514466224</c:v>
                </c:pt>
                <c:pt idx="634">
                  <c:v>-56.297913514466224</c:v>
                </c:pt>
                <c:pt idx="635">
                  <c:v>-56.297913514466224</c:v>
                </c:pt>
                <c:pt idx="636">
                  <c:v>-56.297913514466224</c:v>
                </c:pt>
                <c:pt idx="637">
                  <c:v>-56.297913514466224</c:v>
                </c:pt>
                <c:pt idx="638">
                  <c:v>-56.297913514466224</c:v>
                </c:pt>
                <c:pt idx="639">
                  <c:v>-56.297913514466224</c:v>
                </c:pt>
                <c:pt idx="640">
                  <c:v>-56.297913514466224</c:v>
                </c:pt>
                <c:pt idx="641">
                  <c:v>-56.297913514466224</c:v>
                </c:pt>
                <c:pt idx="642">
                  <c:v>-56.297913514466224</c:v>
                </c:pt>
                <c:pt idx="643">
                  <c:v>-56.297913514466224</c:v>
                </c:pt>
                <c:pt idx="644">
                  <c:v>-56.297913514466224</c:v>
                </c:pt>
                <c:pt idx="645">
                  <c:v>-56.297913514466224</c:v>
                </c:pt>
                <c:pt idx="646">
                  <c:v>-56.297913514466224</c:v>
                </c:pt>
                <c:pt idx="647">
                  <c:v>-56.297913514466224</c:v>
                </c:pt>
                <c:pt idx="648">
                  <c:v>-56.297913514466224</c:v>
                </c:pt>
                <c:pt idx="649">
                  <c:v>-56.297913514466224</c:v>
                </c:pt>
                <c:pt idx="650">
                  <c:v>-56.297913514466224</c:v>
                </c:pt>
                <c:pt idx="651">
                  <c:v>-56.297913514466224</c:v>
                </c:pt>
                <c:pt idx="652">
                  <c:v>-56.297913514466224</c:v>
                </c:pt>
                <c:pt idx="653">
                  <c:v>-56.297913514466224</c:v>
                </c:pt>
                <c:pt idx="654">
                  <c:v>-56.297913514466224</c:v>
                </c:pt>
                <c:pt idx="655">
                  <c:v>-56.297913514466224</c:v>
                </c:pt>
                <c:pt idx="656">
                  <c:v>-56.297913514466224</c:v>
                </c:pt>
                <c:pt idx="657">
                  <c:v>-56.297913514466224</c:v>
                </c:pt>
                <c:pt idx="658">
                  <c:v>-56.297913514466224</c:v>
                </c:pt>
                <c:pt idx="659">
                  <c:v>-56.297913514466224</c:v>
                </c:pt>
                <c:pt idx="660">
                  <c:v>-56.297913514466224</c:v>
                </c:pt>
                <c:pt idx="661">
                  <c:v>-56.297913514466224</c:v>
                </c:pt>
                <c:pt idx="662">
                  <c:v>-56.297913514466224</c:v>
                </c:pt>
                <c:pt idx="663">
                  <c:v>-56.297913514466224</c:v>
                </c:pt>
                <c:pt idx="664">
                  <c:v>-56.297913514466224</c:v>
                </c:pt>
                <c:pt idx="665">
                  <c:v>-56.297913514466224</c:v>
                </c:pt>
                <c:pt idx="666">
                  <c:v>-56.297913514466224</c:v>
                </c:pt>
                <c:pt idx="667">
                  <c:v>-56.297913514466224</c:v>
                </c:pt>
                <c:pt idx="668">
                  <c:v>-56.297913514466224</c:v>
                </c:pt>
                <c:pt idx="669">
                  <c:v>-56.297913514466224</c:v>
                </c:pt>
                <c:pt idx="670">
                  <c:v>-56.297913514466224</c:v>
                </c:pt>
                <c:pt idx="671">
                  <c:v>-56.297913514466224</c:v>
                </c:pt>
                <c:pt idx="672">
                  <c:v>-56.297913514466224</c:v>
                </c:pt>
                <c:pt idx="673">
                  <c:v>-56.297913514466224</c:v>
                </c:pt>
                <c:pt idx="674">
                  <c:v>-56.297913514466224</c:v>
                </c:pt>
                <c:pt idx="675">
                  <c:v>-56.297913514466224</c:v>
                </c:pt>
                <c:pt idx="676">
                  <c:v>-56.297913514466224</c:v>
                </c:pt>
                <c:pt idx="677">
                  <c:v>-56.297913514466224</c:v>
                </c:pt>
                <c:pt idx="678">
                  <c:v>-56.297913514466224</c:v>
                </c:pt>
                <c:pt idx="679">
                  <c:v>-56.297913514466224</c:v>
                </c:pt>
                <c:pt idx="680">
                  <c:v>-56.297913514466224</c:v>
                </c:pt>
                <c:pt idx="681">
                  <c:v>-56.297913514466224</c:v>
                </c:pt>
                <c:pt idx="682">
                  <c:v>-56.297913514466224</c:v>
                </c:pt>
                <c:pt idx="683">
                  <c:v>-56.297913514466224</c:v>
                </c:pt>
                <c:pt idx="684">
                  <c:v>-56.297913514466224</c:v>
                </c:pt>
                <c:pt idx="685">
                  <c:v>-56.297913514466224</c:v>
                </c:pt>
                <c:pt idx="686">
                  <c:v>-56.297913514466224</c:v>
                </c:pt>
                <c:pt idx="687">
                  <c:v>-56.297913514466224</c:v>
                </c:pt>
                <c:pt idx="688">
                  <c:v>-56.297913514466224</c:v>
                </c:pt>
                <c:pt idx="689">
                  <c:v>-56.297913514466224</c:v>
                </c:pt>
                <c:pt idx="690">
                  <c:v>-56.297913514466224</c:v>
                </c:pt>
                <c:pt idx="691">
                  <c:v>-56.297913514466224</c:v>
                </c:pt>
                <c:pt idx="692">
                  <c:v>-56.297913514466224</c:v>
                </c:pt>
                <c:pt idx="693">
                  <c:v>-56.297913514466224</c:v>
                </c:pt>
                <c:pt idx="694">
                  <c:v>-56.297913514466224</c:v>
                </c:pt>
                <c:pt idx="695">
                  <c:v>-56.297913514466224</c:v>
                </c:pt>
                <c:pt idx="696">
                  <c:v>-56.297913514466224</c:v>
                </c:pt>
                <c:pt idx="697">
                  <c:v>-56.297913514466224</c:v>
                </c:pt>
                <c:pt idx="698">
                  <c:v>-56.297913514466224</c:v>
                </c:pt>
                <c:pt idx="699">
                  <c:v>-56.297913514466224</c:v>
                </c:pt>
                <c:pt idx="700">
                  <c:v>-56.297913514466224</c:v>
                </c:pt>
                <c:pt idx="701">
                  <c:v>-56.297913514466224</c:v>
                </c:pt>
                <c:pt idx="702">
                  <c:v>-56.297913514466224</c:v>
                </c:pt>
                <c:pt idx="703">
                  <c:v>-56.297913514466224</c:v>
                </c:pt>
                <c:pt idx="704">
                  <c:v>-56.297913514466224</c:v>
                </c:pt>
                <c:pt idx="705">
                  <c:v>-56.297913514466224</c:v>
                </c:pt>
                <c:pt idx="706">
                  <c:v>-56.297913514466224</c:v>
                </c:pt>
                <c:pt idx="707">
                  <c:v>-56.297913514466224</c:v>
                </c:pt>
                <c:pt idx="708">
                  <c:v>-56.297913514466224</c:v>
                </c:pt>
                <c:pt idx="709">
                  <c:v>-56.297913514466224</c:v>
                </c:pt>
                <c:pt idx="710">
                  <c:v>-56.297913514466224</c:v>
                </c:pt>
                <c:pt idx="711">
                  <c:v>-56.297913514466224</c:v>
                </c:pt>
                <c:pt idx="712">
                  <c:v>-56.297913514466224</c:v>
                </c:pt>
                <c:pt idx="713">
                  <c:v>-56.297913514466224</c:v>
                </c:pt>
                <c:pt idx="714">
                  <c:v>-56.297913514466224</c:v>
                </c:pt>
                <c:pt idx="715">
                  <c:v>-56.297913514466224</c:v>
                </c:pt>
                <c:pt idx="716">
                  <c:v>-56.297913514466224</c:v>
                </c:pt>
                <c:pt idx="717">
                  <c:v>-56.297913514466224</c:v>
                </c:pt>
                <c:pt idx="718">
                  <c:v>-56.297913514466224</c:v>
                </c:pt>
                <c:pt idx="719">
                  <c:v>-56.297913514466224</c:v>
                </c:pt>
                <c:pt idx="720">
                  <c:v>-56.297913514466224</c:v>
                </c:pt>
                <c:pt idx="721">
                  <c:v>-56.297913514466224</c:v>
                </c:pt>
                <c:pt idx="722">
                  <c:v>-56.297913514466224</c:v>
                </c:pt>
                <c:pt idx="723">
                  <c:v>-56.297913514466224</c:v>
                </c:pt>
                <c:pt idx="724">
                  <c:v>-56.297913514466224</c:v>
                </c:pt>
                <c:pt idx="725">
                  <c:v>-56.297913514466224</c:v>
                </c:pt>
                <c:pt idx="726">
                  <c:v>-56.297913514466224</c:v>
                </c:pt>
                <c:pt idx="727">
                  <c:v>-56.297913514466224</c:v>
                </c:pt>
                <c:pt idx="728">
                  <c:v>-56.297913514466224</c:v>
                </c:pt>
                <c:pt idx="729">
                  <c:v>-56.297913514466224</c:v>
                </c:pt>
                <c:pt idx="730">
                  <c:v>-56.297913514466224</c:v>
                </c:pt>
                <c:pt idx="731">
                  <c:v>-56.297913514466224</c:v>
                </c:pt>
                <c:pt idx="732">
                  <c:v>-56.297913514466224</c:v>
                </c:pt>
                <c:pt idx="733">
                  <c:v>-56.297913514466224</c:v>
                </c:pt>
                <c:pt idx="734">
                  <c:v>-56.297913514466224</c:v>
                </c:pt>
                <c:pt idx="735">
                  <c:v>-56.297913514466224</c:v>
                </c:pt>
                <c:pt idx="736">
                  <c:v>-56.297913514466224</c:v>
                </c:pt>
                <c:pt idx="737">
                  <c:v>-56.297913514466224</c:v>
                </c:pt>
                <c:pt idx="738">
                  <c:v>-56.297913514466224</c:v>
                </c:pt>
                <c:pt idx="739">
                  <c:v>-56.297913514466224</c:v>
                </c:pt>
                <c:pt idx="740">
                  <c:v>-56.297913514466224</c:v>
                </c:pt>
                <c:pt idx="741">
                  <c:v>-56.297913514466224</c:v>
                </c:pt>
                <c:pt idx="742">
                  <c:v>-56.297913514466224</c:v>
                </c:pt>
                <c:pt idx="743">
                  <c:v>-56.297913514466224</c:v>
                </c:pt>
                <c:pt idx="744">
                  <c:v>-56.297913514466224</c:v>
                </c:pt>
                <c:pt idx="745">
                  <c:v>-56.297913514466224</c:v>
                </c:pt>
                <c:pt idx="746">
                  <c:v>-56.297913514466224</c:v>
                </c:pt>
                <c:pt idx="747">
                  <c:v>-56.297913514466224</c:v>
                </c:pt>
                <c:pt idx="748">
                  <c:v>-56.297913514466224</c:v>
                </c:pt>
                <c:pt idx="749">
                  <c:v>-56.297913514466224</c:v>
                </c:pt>
                <c:pt idx="750">
                  <c:v>-56.297913514466224</c:v>
                </c:pt>
                <c:pt idx="751">
                  <c:v>-56.297913514466224</c:v>
                </c:pt>
                <c:pt idx="752">
                  <c:v>-56.297913514466224</c:v>
                </c:pt>
                <c:pt idx="753">
                  <c:v>-56.297913514466224</c:v>
                </c:pt>
                <c:pt idx="754">
                  <c:v>-56.297913514466224</c:v>
                </c:pt>
                <c:pt idx="755">
                  <c:v>-56.297913514466224</c:v>
                </c:pt>
                <c:pt idx="756">
                  <c:v>-56.297913514466224</c:v>
                </c:pt>
                <c:pt idx="757">
                  <c:v>-56.297913514466224</c:v>
                </c:pt>
                <c:pt idx="758">
                  <c:v>-56.297913514466224</c:v>
                </c:pt>
                <c:pt idx="759">
                  <c:v>-56.297913514466224</c:v>
                </c:pt>
                <c:pt idx="760">
                  <c:v>-56.297913514466224</c:v>
                </c:pt>
                <c:pt idx="761">
                  <c:v>-56.297913514466224</c:v>
                </c:pt>
                <c:pt idx="762">
                  <c:v>-56.297913514466224</c:v>
                </c:pt>
                <c:pt idx="763">
                  <c:v>-56.297913514466224</c:v>
                </c:pt>
                <c:pt idx="764">
                  <c:v>-56.297913514466224</c:v>
                </c:pt>
                <c:pt idx="765">
                  <c:v>-56.297913514466224</c:v>
                </c:pt>
                <c:pt idx="766">
                  <c:v>-56.297913514466224</c:v>
                </c:pt>
                <c:pt idx="767">
                  <c:v>-56.297913514466224</c:v>
                </c:pt>
                <c:pt idx="768">
                  <c:v>-56.297913514466224</c:v>
                </c:pt>
                <c:pt idx="769">
                  <c:v>-56.297913514466224</c:v>
                </c:pt>
                <c:pt idx="770">
                  <c:v>-56.297913514466224</c:v>
                </c:pt>
                <c:pt idx="771">
                  <c:v>-56.297913514466224</c:v>
                </c:pt>
                <c:pt idx="772">
                  <c:v>-56.297913514466224</c:v>
                </c:pt>
                <c:pt idx="773">
                  <c:v>-56.297913514466224</c:v>
                </c:pt>
                <c:pt idx="774">
                  <c:v>-56.297913514466224</c:v>
                </c:pt>
                <c:pt idx="775">
                  <c:v>-56.297913514466224</c:v>
                </c:pt>
                <c:pt idx="776">
                  <c:v>-56.297913514466224</c:v>
                </c:pt>
                <c:pt idx="777">
                  <c:v>-56.297913514466224</c:v>
                </c:pt>
                <c:pt idx="778">
                  <c:v>-56.297913514466224</c:v>
                </c:pt>
                <c:pt idx="779">
                  <c:v>-56.297913514466224</c:v>
                </c:pt>
                <c:pt idx="780">
                  <c:v>-56.297913514466224</c:v>
                </c:pt>
                <c:pt idx="781">
                  <c:v>-56.297913514466224</c:v>
                </c:pt>
                <c:pt idx="782">
                  <c:v>-56.297913514466224</c:v>
                </c:pt>
                <c:pt idx="783">
                  <c:v>-56.297913514466224</c:v>
                </c:pt>
                <c:pt idx="784">
                  <c:v>-56.297913514466224</c:v>
                </c:pt>
                <c:pt idx="785">
                  <c:v>-56.297913514466224</c:v>
                </c:pt>
                <c:pt idx="786">
                  <c:v>-56.297913514466224</c:v>
                </c:pt>
                <c:pt idx="787">
                  <c:v>-56.297913514466224</c:v>
                </c:pt>
                <c:pt idx="788">
                  <c:v>-56.297913514466224</c:v>
                </c:pt>
                <c:pt idx="789">
                  <c:v>-56.297913514466224</c:v>
                </c:pt>
                <c:pt idx="790">
                  <c:v>-56.297913514466224</c:v>
                </c:pt>
                <c:pt idx="791">
                  <c:v>-56.297913514466224</c:v>
                </c:pt>
                <c:pt idx="792">
                  <c:v>-56.297913514466224</c:v>
                </c:pt>
                <c:pt idx="793">
                  <c:v>-56.297913514466224</c:v>
                </c:pt>
                <c:pt idx="794">
                  <c:v>-56.297913514466224</c:v>
                </c:pt>
                <c:pt idx="795">
                  <c:v>-56.297913514466224</c:v>
                </c:pt>
                <c:pt idx="796">
                  <c:v>-56.297913514466224</c:v>
                </c:pt>
                <c:pt idx="797">
                  <c:v>-56.297913514466224</c:v>
                </c:pt>
                <c:pt idx="798">
                  <c:v>-56.297913514466224</c:v>
                </c:pt>
                <c:pt idx="799">
                  <c:v>-56.297913514466224</c:v>
                </c:pt>
                <c:pt idx="800">
                  <c:v>-56.297913514466224</c:v>
                </c:pt>
                <c:pt idx="801">
                  <c:v>-56.297913514466224</c:v>
                </c:pt>
                <c:pt idx="802">
                  <c:v>-56.297913514466224</c:v>
                </c:pt>
                <c:pt idx="803">
                  <c:v>-56.297913514466224</c:v>
                </c:pt>
                <c:pt idx="804">
                  <c:v>-56.297913514466224</c:v>
                </c:pt>
                <c:pt idx="805">
                  <c:v>-56.297913514466224</c:v>
                </c:pt>
                <c:pt idx="806">
                  <c:v>-56.297913514466224</c:v>
                </c:pt>
                <c:pt idx="807">
                  <c:v>-56.297913514466224</c:v>
                </c:pt>
                <c:pt idx="808">
                  <c:v>-56.297913514466224</c:v>
                </c:pt>
                <c:pt idx="809">
                  <c:v>-56.297913514466224</c:v>
                </c:pt>
                <c:pt idx="810">
                  <c:v>-56.297913514466224</c:v>
                </c:pt>
                <c:pt idx="811">
                  <c:v>-56.297913514466224</c:v>
                </c:pt>
                <c:pt idx="812">
                  <c:v>-56.297913514466224</c:v>
                </c:pt>
                <c:pt idx="813">
                  <c:v>-56.297913514466224</c:v>
                </c:pt>
                <c:pt idx="814">
                  <c:v>-56.297913514466224</c:v>
                </c:pt>
                <c:pt idx="815">
                  <c:v>-56.297913514466224</c:v>
                </c:pt>
                <c:pt idx="816">
                  <c:v>-56.297913514466224</c:v>
                </c:pt>
                <c:pt idx="817">
                  <c:v>-56.297913514466224</c:v>
                </c:pt>
                <c:pt idx="818">
                  <c:v>-56.297913514466224</c:v>
                </c:pt>
                <c:pt idx="819">
                  <c:v>-56.297913514466224</c:v>
                </c:pt>
                <c:pt idx="820">
                  <c:v>-56.297913514466224</c:v>
                </c:pt>
                <c:pt idx="821">
                  <c:v>-56.297913514466224</c:v>
                </c:pt>
                <c:pt idx="822">
                  <c:v>-56.297913514466224</c:v>
                </c:pt>
                <c:pt idx="823">
                  <c:v>-56.297913514466224</c:v>
                </c:pt>
                <c:pt idx="824">
                  <c:v>-56.297913514466224</c:v>
                </c:pt>
                <c:pt idx="825">
                  <c:v>-56.297913514466224</c:v>
                </c:pt>
                <c:pt idx="826">
                  <c:v>-56.297913514466224</c:v>
                </c:pt>
                <c:pt idx="827">
                  <c:v>-56.297913514466224</c:v>
                </c:pt>
                <c:pt idx="828">
                  <c:v>-56.297913514466224</c:v>
                </c:pt>
                <c:pt idx="829">
                  <c:v>-56.297913514466224</c:v>
                </c:pt>
                <c:pt idx="830">
                  <c:v>-56.297913514466224</c:v>
                </c:pt>
                <c:pt idx="831">
                  <c:v>-56.297913514466224</c:v>
                </c:pt>
                <c:pt idx="832">
                  <c:v>-56.297913514466224</c:v>
                </c:pt>
                <c:pt idx="833">
                  <c:v>-56.297913514466224</c:v>
                </c:pt>
                <c:pt idx="834">
                  <c:v>-56.297913514466224</c:v>
                </c:pt>
                <c:pt idx="835">
                  <c:v>-56.297913514466224</c:v>
                </c:pt>
                <c:pt idx="836">
                  <c:v>-56.297913514466224</c:v>
                </c:pt>
                <c:pt idx="837">
                  <c:v>-56.297913514466224</c:v>
                </c:pt>
                <c:pt idx="838">
                  <c:v>-56.297913514466224</c:v>
                </c:pt>
                <c:pt idx="839">
                  <c:v>-56.297913514466224</c:v>
                </c:pt>
                <c:pt idx="840">
                  <c:v>-56.297913514466224</c:v>
                </c:pt>
                <c:pt idx="841">
                  <c:v>-56.297913514466224</c:v>
                </c:pt>
                <c:pt idx="842">
                  <c:v>-56.297913514466224</c:v>
                </c:pt>
                <c:pt idx="843">
                  <c:v>-56.297913514466224</c:v>
                </c:pt>
                <c:pt idx="844">
                  <c:v>-56.297913514466224</c:v>
                </c:pt>
                <c:pt idx="845">
                  <c:v>-56.297913514466224</c:v>
                </c:pt>
                <c:pt idx="846">
                  <c:v>-56.297913514466224</c:v>
                </c:pt>
                <c:pt idx="847">
                  <c:v>-56.297913514466224</c:v>
                </c:pt>
                <c:pt idx="848">
                  <c:v>-56.297913514466224</c:v>
                </c:pt>
                <c:pt idx="849">
                  <c:v>-56.297913514466224</c:v>
                </c:pt>
                <c:pt idx="850">
                  <c:v>-56.297913514466224</c:v>
                </c:pt>
                <c:pt idx="851">
                  <c:v>-56.297913514466224</c:v>
                </c:pt>
                <c:pt idx="852">
                  <c:v>-56.297913514466224</c:v>
                </c:pt>
                <c:pt idx="853">
                  <c:v>-56.297913514466224</c:v>
                </c:pt>
                <c:pt idx="854">
                  <c:v>-56.297913514466224</c:v>
                </c:pt>
                <c:pt idx="855">
                  <c:v>-56.297913514466224</c:v>
                </c:pt>
                <c:pt idx="856">
                  <c:v>-56.297913514466224</c:v>
                </c:pt>
                <c:pt idx="857">
                  <c:v>-56.297913514466224</c:v>
                </c:pt>
                <c:pt idx="858">
                  <c:v>-56.297913514466224</c:v>
                </c:pt>
                <c:pt idx="859">
                  <c:v>-56.297913514466224</c:v>
                </c:pt>
                <c:pt idx="860">
                  <c:v>-56.297913514466224</c:v>
                </c:pt>
              </c:numCache>
            </c:numRef>
          </c:xVal>
          <c:yVal>
            <c:numRef>
              <c:f>'TIME EVOLUTION'!$D$50:$D$910</c:f>
              <c:numCache>
                <c:formatCode>General</c:formatCode>
                <c:ptCount val="861"/>
                <c:pt idx="0">
                  <c:v>70</c:v>
                </c:pt>
                <c:pt idx="1">
                  <c:v>69.825109341585687</c:v>
                </c:pt>
                <c:pt idx="2">
                  <c:v>69.301747862603506</c:v>
                </c:pt>
                <c:pt idx="3">
                  <c:v>68.433835049946111</c:v>
                </c:pt>
                <c:pt idx="4">
                  <c:v>67.227863492658599</c:v>
                </c:pt>
                <c:pt idx="5">
                  <c:v>65.692839457272115</c:v>
                </c:pt>
                <c:pt idx="6">
                  <c:v>63.840200507087438</c:v>
                </c:pt>
                <c:pt idx="7">
                  <c:v>61.683710969515737</c:v>
                </c:pt>
                <c:pt idx="8">
                  <c:v>59.239336271568497</c:v>
                </c:pt>
                <c:pt idx="9">
                  <c:v>56.525097369440424</c:v>
                </c:pt>
                <c:pt idx="10">
                  <c:v>53.560906691807318</c:v>
                </c:pt>
                <c:pt idx="11">
                  <c:v>50.368387196040402</c:v>
                </c:pt>
                <c:pt idx="12">
                  <c:v>46.970676300240704</c:v>
                </c:pt>
                <c:pt idx="13">
                  <c:v>43.392216600196321</c:v>
                </c:pt>
                <c:pt idx="14">
                  <c:v>39.658535407615084</c:v>
                </c:pt>
                <c:pt idx="15">
                  <c:v>35.796015253024713</c:v>
                </c:pt>
                <c:pt idx="16">
                  <c:v>31.83165758250431</c:v>
                </c:pt>
                <c:pt idx="17">
                  <c:v>27.79284194107025</c:v>
                </c:pt>
                <c:pt idx="18">
                  <c:v>23.707082976458967</c:v>
                </c:pt>
                <c:pt idx="19">
                  <c:v>19.601787614832801</c:v>
                </c:pt>
                <c:pt idx="20">
                  <c:v>15.504014754413181</c:v>
                </c:pt>
                <c:pt idx="21">
                  <c:v>11.440239794283896</c:v>
                </c:pt>
                <c:pt idx="22">
                  <c:v>7.4361262639021835</c:v>
                </c:pt>
                <c:pt idx="23">
                  <c:v>3.5163067447314127</c:v>
                </c:pt>
                <c:pt idx="24">
                  <c:v>-0.2958248203843219</c:v>
                </c:pt>
                <c:pt idx="25">
                  <c:v>-3.9783074509825997</c:v>
                </c:pt>
                <c:pt idx="26">
                  <c:v>-7.5107922427947109</c:v>
                </c:pt>
                <c:pt idx="27">
                  <c:v>-10.874704582722842</c:v>
                </c:pt>
                <c:pt idx="28">
                  <c:v>-14.053387946924135</c:v>
                </c:pt>
                <c:pt idx="29">
                  <c:v>-17.032227949680028</c:v>
                </c:pt>
                <c:pt idx="30">
                  <c:v>-19.798755509517619</c:v>
                </c:pt>
                <c:pt idx="31">
                  <c:v>-22.342728208898894</c:v>
                </c:pt>
                <c:pt idx="32">
                  <c:v>-24.656189142604404</c:v>
                </c:pt>
                <c:pt idx="33">
                  <c:v>-26.733502775521121</c:v>
                </c:pt>
                <c:pt idx="34">
                  <c:v>-28.57136756064526</c:v>
                </c:pt>
                <c:pt idx="35">
                  <c:v>-30.168805300428232</c:v>
                </c:pt>
                <c:pt idx="36">
                  <c:v>-31.527127466807507</c:v>
                </c:pt>
                <c:pt idx="37">
                  <c:v>-32.649878925053471</c:v>
                </c:pt>
                <c:pt idx="38">
                  <c:v>-33.542759731633225</c:v>
                </c:pt>
                <c:pt idx="39">
                  <c:v>-34.213525894396668</c:v>
                </c:pt>
                <c:pt idx="40">
                  <c:v>-34.67187019235093</c:v>
                </c:pt>
                <c:pt idx="41">
                  <c:v>-34.929284350022883</c:v>
                </c:pt>
                <c:pt idx="42">
                  <c:v>-34.998904045943007</c:v>
                </c:pt>
                <c:pt idx="43">
                  <c:v>-34.895338404278732</c:v>
                </c:pt>
                <c:pt idx="44">
                  <c:v>-34.634485771412585</c:v>
                </c:pt>
                <c:pt idx="45">
                  <c:v>-34.233337713779335</c:v>
                </c:pt>
                <c:pt idx="46">
                  <c:v>-33.709773288209725</c:v>
                </c:pt>
                <c:pt idx="47">
                  <c:v>-33.082345730233271</c:v>
                </c:pt>
                <c:pt idx="48">
                  <c:v>-32.370063778337688</c:v>
                </c:pt>
                <c:pt idx="49">
                  <c:v>-31.59216990234756</c:v>
                </c:pt>
                <c:pt idx="50">
                  <c:v>-30.767917731381615</c:v>
                </c:pt>
                <c:pt idx="51">
                  <c:v>-29.916350981007465</c:v>
                </c:pt>
                <c:pt idx="52">
                  <c:v>-29.056086160208714</c:v>
                </c:pt>
                <c:pt idx="53">
                  <c:v>-28.205101296806227</c:v>
                </c:pt>
                <c:pt idx="54">
                  <c:v>-27.380532855468033</c:v>
                </c:pt>
                <c:pt idx="55">
                  <c:v>-26.598482936052211</c:v>
                </c:pt>
                <c:pt idx="56">
                  <c:v>-25.87383873263153</c:v>
                </c:pt>
                <c:pt idx="57">
                  <c:v>-25.220106106230475</c:v>
                </c:pt>
                <c:pt idx="58">
                  <c:v>-24.649258978350094</c:v>
                </c:pt>
                <c:pt idx="59">
                  <c:v>-24.171606089233673</c:v>
                </c:pt>
                <c:pt idx="60">
                  <c:v>-23.795676486178902</c:v>
                </c:pt>
                <c:pt idx="61">
                  <c:v>-23.528124914829213</c:v>
                </c:pt>
                <c:pt idx="62">
                  <c:v>-23.373658082211293</c:v>
                </c:pt>
                <c:pt idx="63">
                  <c:v>-23.334982546382935</c:v>
                </c:pt>
                <c:pt idx="64">
                  <c:v>-23.412774766063993</c:v>
                </c:pt>
                <c:pt idx="65">
                  <c:v>-23.605673616771618</c:v>
                </c:pt>
                <c:pt idx="66">
                  <c:v>-23.910295450048022</c:v>
                </c:pt>
                <c:pt idx="67">
                  <c:v>-24.321271541666153</c:v>
                </c:pt>
                <c:pt idx="68">
                  <c:v>-24.831307545545616</c:v>
                </c:pt>
                <c:pt idx="69">
                  <c:v>-25.431264344809247</c:v>
                </c:pt>
                <c:pt idx="70">
                  <c:v>-26.110259472226744</c:v>
                </c:pt>
                <c:pt idx="71">
                  <c:v>-26.855788061427422</c:v>
                </c:pt>
                <c:pt idx="72">
                  <c:v>-27.653862089840956</c:v>
                </c:pt>
                <c:pt idx="73">
                  <c:v>-28.489166486358013</c:v>
                </c:pt>
                <c:pt idx="74">
                  <c:v>-29.3452305030833</c:v>
                </c:pt>
                <c:pt idx="75">
                  <c:v>-30.20461259302893</c:v>
                </c:pt>
                <c:pt idx="76">
                  <c:v>-31.049096895753529</c:v>
                </c:pt>
                <c:pt idx="77">
                  <c:v>-31.859899312200231</c:v>
                </c:pt>
                <c:pt idx="78">
                  <c:v>-32.617881049544742</c:v>
                </c:pt>
                <c:pt idx="79">
                  <c:v>-33.303767437746245</c:v>
                </c:pt>
                <c:pt idx="80">
                  <c:v>-33.898369762502902</c:v>
                </c:pt>
                <c:pt idx="81">
                  <c:v>-34.382807825028621</c:v>
                </c:pt>
                <c:pt idx="82">
                  <c:v>-34.738730927842056</c:v>
                </c:pt>
                <c:pt idx="83">
                  <c:v>-34.948534997715029</c:v>
                </c:pt>
                <c:pt idx="84">
                  <c:v>-34.995573591955299</c:v>
                </c:pt>
                <c:pt idx="85">
                  <c:v>-34.864360591956199</c:v>
                </c:pt>
                <c:pt idx="86">
                  <c:v>-34.54076246786579</c:v>
                </c:pt>
                <c:pt idx="87">
                  <c:v>-34.012178099518749</c:v>
                </c:pt>
                <c:pt idx="88">
                  <c:v>-33.267704260431493</c:v>
                </c:pt>
                <c:pt idx="89">
                  <c:v>-32.298285012475112</c:v>
                </c:pt>
                <c:pt idx="90">
                  <c:v>-31.09684341741211</c:v>
                </c:pt>
                <c:pt idx="91">
                  <c:v>-29.658394146231231</c:v>
                </c:pt>
                <c:pt idx="92">
                  <c:v>-27.98013575639958</c:v>
                </c:pt>
                <c:pt idx="93">
                  <c:v>-26.061521608886913</c:v>
                </c:pt>
                <c:pt idx="94">
                  <c:v>-23.90430860908959</c:v>
                </c:pt>
                <c:pt idx="95">
                  <c:v>-21.512583176476411</c:v>
                </c:pt>
                <c:pt idx="96">
                  <c:v>-18.892764074688603</c:v>
                </c:pt>
                <c:pt idx="97">
                  <c:v>-16.053581964688021</c:v>
                </c:pt>
                <c:pt idx="98">
                  <c:v>-13.006035776057205</c:v>
                </c:pt>
                <c:pt idx="99">
                  <c:v>-9.7633262233838547</c:v>
                </c:pt>
                <c:pt idx="100">
                  <c:v>-6.3407670234997475</c:v>
                </c:pt>
                <c:pt idx="101">
                  <c:v>-2.7556745928988544</c:v>
                </c:pt>
                <c:pt idx="102">
                  <c:v>0.97276277930467714</c:v>
                </c:pt>
                <c:pt idx="103">
                  <c:v>4.8236350811570841</c:v>
                </c:pt>
                <c:pt idx="104">
                  <c:v>8.7744786540492115</c:v>
                </c:pt>
                <c:pt idx="105">
                  <c:v>12.801460618046359</c:v>
                </c:pt>
                <c:pt idx="106">
                  <c:v>16.879577903685103</c:v>
                </c:pt>
                <c:pt idx="107">
                  <c:v>20.982868999303847</c:v>
                </c:pt>
                <c:pt idx="108">
                  <c:v>25.084636393365425</c:v>
                </c:pt>
                <c:pt idx="109">
                  <c:v>29.157677581573182</c:v>
                </c:pt>
                <c:pt idx="110">
                  <c:v>33.174522419980271</c:v>
                </c:pt>
                <c:pt idx="111">
                  <c:v>37.107674538632395</c:v>
                </c:pt>
                <c:pt idx="112">
                  <c:v>40.929854486249489</c:v>
                </c:pt>
                <c:pt idx="113">
                  <c:v>44.614242255484001</c:v>
                </c:pt>
                <c:pt idx="114">
                  <c:v>48.134716840611816</c:v>
                </c:pt>
                <c:pt idx="115">
                  <c:v>51.466090505107999</c:v>
                </c:pt>
                <c:pt idx="116">
                  <c:v>54.584335485181199</c:v>
                </c:pt>
                <c:pt idx="117">
                  <c:v>57.466800926516626</c:v>
                </c:pt>
                <c:pt idx="118">
                  <c:v>60.092417944508085</c:v>
                </c:pt>
                <c:pt idx="119">
                  <c:v>62.441890812221729</c:v>
                </c:pt>
                <c:pt idx="120">
                  <c:v>64.497872414108727</c:v>
                </c:pt>
                <c:pt idx="121">
                  <c:v>66.245122255739545</c:v>
                </c:pt>
                <c:pt idx="122">
                  <c:v>67.670645489062252</c:v>
                </c:pt>
                <c:pt idx="123">
                  <c:v>68.763811597216176</c:v>
                </c:pt>
                <c:pt idx="124">
                  <c:v>69.516451580923686</c:v>
                </c:pt>
                <c:pt idx="125">
                  <c:v>69.922932697976876</c:v>
                </c:pt>
                <c:pt idx="126">
                  <c:v>69.980210026249466</c:v>
                </c:pt>
                <c:pt idx="127">
                  <c:v>69.687854346824452</c:v>
                </c:pt>
                <c:pt idx="128">
                  <c:v>69.048056074989063</c:v>
                </c:pt>
                <c:pt idx="129">
                  <c:v>68.06560520071389</c:v>
                </c:pt>
                <c:pt idx="130">
                  <c:v>66.747847434478871</c:v>
                </c:pt>
                <c:pt idx="131">
                  <c:v>65.104616986610495</c:v>
                </c:pt>
                <c:pt idx="132">
                  <c:v>63.148146636341671</c:v>
                </c:pt>
                <c:pt idx="133">
                  <c:v>60.892955968335968</c:v>
                </c:pt>
                <c:pt idx="134">
                  <c:v>58.355718867228916</c:v>
                </c:pt>
                <c:pt idx="135">
                  <c:v>55.555111562720739</c:v>
                </c:pt>
                <c:pt idx="136">
                  <c:v>52.511642706898321</c:v>
                </c:pt>
                <c:pt idx="137">
                  <c:v>49.247467139895946</c:v>
                </c:pt>
                <c:pt idx="138">
                  <c:v>45.786185157994097</c:v>
                </c:pt>
                <c:pt idx="139">
                  <c:v>42.152629238233054</c:v>
                </c:pt>
                <c:pt idx="140">
                  <c:v>38.372640294203258</c:v>
                </c:pt>
                <c:pt idx="141">
                  <c:v>34.472835637669256</c:v>
                </c:pt>
                <c:pt idx="142">
                  <c:v>30.480370899101967</c:v>
                </c:pt>
                <c:pt idx="143">
                  <c:v>26.422698216266568</c:v>
                </c:pt>
                <c:pt idx="144">
                  <c:v>22.327323033183806</c:v>
                </c:pt>
                <c:pt idx="145">
                  <c:v>18.221561861735537</c:v>
                </c:pt>
                <c:pt idx="146">
                  <c:v>14.132303344831614</c:v>
                </c:pt>
                <c:pt idx="147">
                  <c:v>10.085774923530591</c:v>
                </c:pt>
                <c:pt idx="148">
                  <c:v>6.1073173511943093</c:v>
                </c:pt>
                <c:pt idx="149">
                  <c:v>2.2211692162505585</c:v>
                </c:pt>
                <c:pt idx="150">
                  <c:v>-1.5497364677383523</c:v>
                </c:pt>
                <c:pt idx="151">
                  <c:v>-5.1839616692097028</c:v>
                </c:pt>
                <c:pt idx="152">
                  <c:v>-8.661736949753692</c:v>
                </c:pt>
                <c:pt idx="153">
                  <c:v>-11.965117646076447</c:v>
                </c:pt>
                <c:pt idx="154">
                  <c:v>-15.078121165600859</c:v>
                </c:pt>
                <c:pt idx="155">
                  <c:v>-17.986844128875791</c:v>
                </c:pt>
                <c:pt idx="156">
                  <c:v>-20.679558294699017</c:v>
                </c:pt>
                <c:pt idx="157">
                  <c:v>-23.146784416961165</c:v>
                </c:pt>
                <c:pt idx="158">
                  <c:v>-25.381343403555348</c:v>
                </c:pt>
                <c:pt idx="159">
                  <c:v>-27.37838437505243</c:v>
                </c:pt>
                <c:pt idx="160">
                  <c:v>-29.135389451947781</c:v>
                </c:pt>
                <c:pt idx="161">
                  <c:v>-30.652155331827366</c:v>
                </c:pt>
                <c:pt idx="162">
                  <c:v>-31.930751949455892</c:v>
                </c:pt>
                <c:pt idx="163">
                  <c:v>-32.975458741248481</c:v>
                </c:pt>
                <c:pt idx="164">
                  <c:v>-33.792679258560717</c:v>
                </c:pt>
                <c:pt idx="165">
                  <c:v>-34.390835089500399</c:v>
                </c:pt>
                <c:pt idx="166">
                  <c:v>-34.780240254378008</c:v>
                </c:pt>
                <c:pt idx="167">
                  <c:v>-34.972957433419957</c:v>
                </c:pt>
                <c:pt idx="168">
                  <c:v>-34.982637565043774</c:v>
                </c:pt>
                <c:pt idx="169">
                  <c:v>-34.824344517044011</c:v>
                </c:pt>
                <c:pt idx="170">
                  <c:v>-34.514366679828974</c:v>
                </c:pt>
                <c:pt idx="171">
                  <c:v>-34.070017458920731</c:v>
                </c:pt>
                <c:pt idx="172">
                  <c:v>-33.509426752010093</c:v>
                </c:pt>
                <c:pt idx="173">
                  <c:v>-32.851325582873812</c:v>
                </c:pt>
                <c:pt idx="174">
                  <c:v>-32.114826129547431</c:v>
                </c:pt>
                <c:pt idx="175">
                  <c:v>-31.319199426667456</c:v>
                </c:pt>
                <c:pt idx="176">
                  <c:v>-30.483653041428177</c:v>
                </c:pt>
                <c:pt idx="177">
                  <c:v>-29.627111018961919</c:v>
                </c:pt>
                <c:pt idx="178">
                  <c:v>-28.767998366188756</c:v>
                </c:pt>
                <c:pt idx="179">
                  <c:v>-27.924032293570818</c:v>
                </c:pt>
                <c:pt idx="180">
                  <c:v>-27.112022362256273</c:v>
                </c:pt>
                <c:pt idx="181">
                  <c:v>-26.347681590535803</c:v>
                </c:pt>
                <c:pt idx="182">
                  <c:v>-25.645450459306918</c:v>
                </c:pt>
                <c:pt idx="183">
                  <c:v>-25.018335622503947</c:v>
                </c:pt>
                <c:pt idx="184">
                  <c:v>-24.477764976549629</c:v>
                </c:pt>
                <c:pt idx="185">
                  <c:v>-24.033460574349071</c:v>
                </c:pt>
                <c:pt idx="186">
                  <c:v>-23.693330685876955</c:v>
                </c:pt>
                <c:pt idx="187">
                  <c:v>-23.463382110846457</c:v>
                </c:pt>
                <c:pt idx="188">
                  <c:v>-23.347653641274722</c:v>
                </c:pt>
                <c:pt idx="189">
                  <c:v>-23.34817135506027</c:v>
                </c:pt>
                <c:pt idx="190">
                  <c:v>-23.464926198142066</c:v>
                </c:pt>
                <c:pt idx="191">
                  <c:v>-23.695874084665846</c:v>
                </c:pt>
                <c:pt idx="192">
                  <c:v>-24.03695851413233</c:v>
                </c:pt>
                <c:pt idx="193">
                  <c:v>-24.482155474062463</c:v>
                </c:pt>
                <c:pt idx="194">
                  <c:v>-25.023540168600416</c:v>
                </c:pt>
                <c:pt idx="195">
                  <c:v>-25.651374889981081</c:v>
                </c:pt>
                <c:pt idx="196">
                  <c:v>-26.354217133160333</c:v>
                </c:pt>
                <c:pt idx="197">
                  <c:v>-27.119046846320785</c:v>
                </c:pt>
                <c:pt idx="198">
                  <c:v>-27.93141151351346</c:v>
                </c:pt>
                <c:pt idx="199">
                  <c:v>-28.77558758234872</c:v>
                </c:pt>
                <c:pt idx="200">
                  <c:v>-29.63475658125542</c:v>
                </c:pt>
                <c:pt idx="201">
                  <c:v>-30.491194119081797</c:v>
                </c:pt>
                <c:pt idx="202">
                  <c:v>-31.326469826239197</c:v>
                </c:pt>
                <c:pt idx="203">
                  <c:v>-32.121656182542942</c:v>
                </c:pt>
                <c:pt idx="204">
                  <c:v>-32.857544083530115</c:v>
                </c:pt>
                <c:pt idx="205">
                  <c:v>-33.514862925278734</c:v>
                </c:pt>
                <c:pt idx="206">
                  <c:v>-34.074502938343493</c:v>
                </c:pt>
                <c:pt idx="207">
                  <c:v>-34.517737474865655</c:v>
                </c:pt>
                <c:pt idx="208">
                  <c:v>-34.826442949482299</c:v>
                </c:pt>
                <c:pt idx="209">
                  <c:v>-34.983314154399196</c:v>
                </c:pt>
                <c:pt idx="210">
                  <c:v>-34.972072711712585</c:v>
                </c:pt>
                <c:pt idx="211">
                  <c:v>-34.777666491350615</c:v>
                </c:pt>
                <c:pt idx="212">
                  <c:v>-34.386457910211107</c:v>
                </c:pt>
                <c:pt idx="213">
                  <c:v>-33.786399136334502</c:v>
                </c:pt>
                <c:pt idx="214">
                  <c:v>-32.967192350195177</c:v>
                </c:pt>
                <c:pt idx="215">
                  <c:v>-31.920433362145836</c:v>
                </c:pt>
                <c:pt idx="216">
                  <c:v>-30.639737049245426</c:v>
                </c:pt>
                <c:pt idx="217">
                  <c:v>-29.1208432545066</c:v>
                </c:pt>
                <c:pt idx="218">
                  <c:v>-27.361701985221288</c:v>
                </c:pt>
                <c:pt idx="219">
                  <c:v>-25.362536952532484</c:v>
                </c:pt>
                <c:pt idx="220">
                  <c:v>-23.125886709766498</c:v>
                </c:pt>
                <c:pt idx="221">
                  <c:v>-20.656622870073605</c:v>
                </c:pt>
                <c:pt idx="222">
                  <c:v>-17.961945112420217</c:v>
                </c:pt>
                <c:pt idx="223">
                  <c:v>-15.051352916649776</c:v>
                </c:pt>
                <c:pt idx="224">
                  <c:v>-11.936594200869552</c:v>
                </c:pt>
                <c:pt idx="225">
                  <c:v>-8.6315912655014859</c:v>
                </c:pt>
                <c:pt idx="226">
                  <c:v>-5.1523446756488962</c:v>
                </c:pt>
                <c:pt idx="227">
                  <c:v>-1.5168159347035584</c:v>
                </c:pt>
                <c:pt idx="228">
                  <c:v>2.2552099848631144</c:v>
                </c:pt>
                <c:pt idx="229">
                  <c:v>6.1422809849464013</c:v>
                </c:pt>
                <c:pt idx="230">
                  <c:v>10.121451600692334</c:v>
                </c:pt>
                <c:pt idx="231">
                  <c:v>14.16847254011536</c:v>
                </c:pt>
                <c:pt idx="232">
                  <c:v>18.257994209921542</c:v>
                </c:pt>
                <c:pt idx="233">
                  <c:v>22.363782290866943</c:v>
                </c:pt>
                <c:pt idx="234">
                  <c:v>26.458943302947482</c:v>
                </c:pt>
                <c:pt idx="235">
                  <c:v>30.516157998026905</c:v>
                </c:pt>
                <c:pt idx="236">
                  <c:v>34.507920336197927</c:v>
                </c:pt>
                <c:pt idx="237">
                  <c:v>38.406779743057278</c:v>
                </c:pt>
                <c:pt idx="238">
                  <c:v>42.185584308758195</c:v>
                </c:pt>
                <c:pt idx="239">
                  <c:v>45.817722576554452</c:v>
                </c:pt>
                <c:pt idx="240">
                  <c:v>49.277361578710497</c:v>
                </c:pt>
                <c:pt idx="241">
                  <c:v>52.539678811029219</c:v>
                </c:pt>
                <c:pt idx="242">
                  <c:v>55.581085893521063</c:v>
                </c:pt>
                <c:pt idx="243">
                  <c:v>58.379441743352153</c:v>
                </c:pt>
                <c:pt idx="244">
                  <c:v>60.914253186391903</c:v>
                </c:pt>
                <c:pt idx="245">
                  <c:v>63.166861054442322</c:v>
                </c:pt>
                <c:pt idx="246">
                  <c:v>65.120609955376651</c:v>
                </c:pt>
                <c:pt idx="247">
                  <c:v>66.761000061556942</c:v>
                </c:pt>
                <c:pt idx="248">
                  <c:v>68.075819436469942</c:v>
                </c:pt>
                <c:pt idx="249">
                  <c:v>69.055255608788059</c:v>
                </c:pt>
                <c:pt idx="250">
                  <c:v>69.691985305147711</c:v>
                </c:pt>
                <c:pt idx="251">
                  <c:v>69.98124146583595</c:v>
                </c:pt>
                <c:pt idx="252">
                  <c:v>69.920856889173493</c:v>
                </c:pt>
                <c:pt idx="253">
                  <c:v>69.511284078478496</c:v>
                </c:pt>
                <c:pt idx="254">
                  <c:v>68.755591097822901</c:v>
                </c:pt>
                <c:pt idx="255">
                  <c:v>67.659433477047088</c:v>
                </c:pt>
                <c:pt idx="256">
                  <c:v>66.231002440349897</c:v>
                </c:pt>
                <c:pt idx="257">
                  <c:v>64.48094996389699</c:v>
                </c:pt>
                <c:pt idx="258">
                  <c:v>62.422291393997085</c:v>
                </c:pt>
                <c:pt idx="259">
                  <c:v>60.070286576234544</c:v>
                </c:pt>
                <c:pt idx="260">
                  <c:v>57.442300655347232</c:v>
                </c:pt>
                <c:pt idx="261">
                  <c:v>54.55764590352004</c:v>
                </c:pt>
                <c:pt idx="262">
                  <c:v>51.437406119163867</c:v>
                </c:pt>
                <c:pt idx="263">
                  <c:v>48.104245307336868</c:v>
                </c:pt>
                <c:pt idx="264">
                  <c:v>44.582202505063059</c:v>
                </c:pt>
                <c:pt idx="265">
                  <c:v>40.896474748405687</c:v>
                </c:pt>
                <c:pt idx="266">
                  <c:v>37.073190291935532</c:v>
                </c:pt>
                <c:pt idx="267">
                  <c:v>33.139174284073604</c:v>
                </c:pt>
                <c:pt idx="268">
                  <c:v>29.121709172766082</c:v>
                </c:pt>
                <c:pt idx="269">
                  <c:v>25.048292164369315</c:v>
                </c:pt>
                <c:pt idx="270">
                  <c:v>20.946392084010995</c:v>
                </c:pt>
                <c:pt idx="271">
                  <c:v>16.843207987806515</c:v>
                </c:pt>
                <c:pt idx="272">
                  <c:v>12.765431856135551</c:v>
                </c:pt>
                <c:pt idx="273">
                  <c:v>8.7390176529439696</c:v>
                </c:pt>
                <c:pt idx="274">
                  <c:v>4.7889589691810013</c:v>
                </c:pt>
                <c:pt idx="275">
                  <c:v>0.93907737968702776</c:v>
                </c:pt>
                <c:pt idx="276">
                  <c:v>-2.7881764669916826</c:v>
                </c:pt>
                <c:pt idx="277">
                  <c:v>-6.3719071361638182</c:v>
                </c:pt>
                <c:pt idx="278">
                  <c:v>-9.7929423306480263</c:v>
                </c:pt>
                <c:pt idx="279">
                  <c:v>-13.033982874804646</c:v>
                </c:pt>
                <c:pt idx="280">
                  <c:v>-16.079733364279718</c:v>
                </c:pt>
                <c:pt idx="281">
                  <c:v>-18.917012281525039</c:v>
                </c:pt>
                <c:pt idx="282">
                  <c:v>-21.534840583611818</c:v>
                </c:pt>
                <c:pt idx="283">
                  <c:v>-23.924507984969292</c:v>
                </c:pt>
                <c:pt idx="284">
                  <c:v>-26.079616381291</c:v>
                </c:pt>
                <c:pt idx="285">
                  <c:v>-27.996100089724667</c:v>
                </c:pt>
                <c:pt idx="286">
                  <c:v>-29.67222281230854</c:v>
                </c:pt>
                <c:pt idx="287">
                  <c:v>-31.108551462120623</c:v>
                </c:pt>
                <c:pt idx="288">
                  <c:v>-32.307907222444456</c:v>
                </c:pt>
                <c:pt idx="289">
                  <c:v>-33.27529443612066</c:v>
                </c:pt>
                <c:pt idx="290">
                  <c:v>-34.017808142881776</c:v>
                </c:pt>
                <c:pt idx="291">
                  <c:v>-34.54452129465696</c:v>
                </c:pt>
                <c:pt idx="292">
                  <c:v>-34.866352880465598</c:v>
                </c:pt>
                <c:pt idx="293">
                  <c:v>-34.995918381583884</c:v>
                </c:pt>
                <c:pt idx="294">
                  <c:v>-34.947364152280436</c:v>
                </c:pt>
                <c:pt idx="295">
                  <c:v>-34.736187479837291</c:v>
                </c:pt>
                <c:pt idx="296">
                  <c:v>-34.379044218222589</c:v>
                </c:pt>
                <c:pt idx="297">
                  <c:v>-33.893546011262586</c:v>
                </c:pt>
                <c:pt idx="298">
                  <c:v>-33.298049222265732</c:v>
                </c:pt>
                <c:pt idx="299">
                  <c:v>-32.611437766777449</c:v>
                </c:pt>
                <c:pt idx="300">
                  <c:v>-31.852902102702931</c:v>
                </c:pt>
                <c:pt idx="301">
                  <c:v>-31.041716666858587</c:v>
                </c:pt>
                <c:pt idx="302">
                  <c:v>-30.197018058763518</c:v>
                </c:pt>
                <c:pt idx="303">
                  <c:v>-29.337586261050969</c:v>
                </c:pt>
                <c:pt idx="304">
                  <c:v>-28.481631151391277</c:v>
                </c:pt>
                <c:pt idx="305">
                  <c:v>-27.646586503626885</c:v>
                </c:pt>
                <c:pt idx="306">
                  <c:v>-26.848913596508979</c:v>
                </c:pt>
                <c:pt idx="307">
                  <c:v>-26.103916447797527</c:v>
                </c:pt>
                <c:pt idx="308">
                  <c:v>-25.425570570559827</c:v>
                </c:pt>
                <c:pt idx="309">
                  <c:v>-24.826367008495652</c:v>
                </c:pt>
                <c:pt idx="310">
                  <c:v>-24.317173249443215</c:v>
                </c:pt>
                <c:pt idx="311">
                  <c:v>-23.907112442464907</c:v>
                </c:pt>
                <c:pt idx="312">
                  <c:v>-23.603462155825845</c:v>
                </c:pt>
                <c:pt idx="313">
                  <c:v>-23.411573712653109</c:v>
                </c:pt>
                <c:pt idx="314">
                  <c:v>-23.334812930116303</c:v>
                </c:pt>
                <c:pt idx="315">
                  <c:v>-23.374522868721115</c:v>
                </c:pt>
                <c:pt idx="316">
                  <c:v>-23.530008972962392</c:v>
                </c:pt>
                <c:pt idx="317">
                  <c:v>-23.798546755405411</c:v>
                </c:pt>
                <c:pt idx="318">
                  <c:v>-24.175411945558089</c:v>
                </c:pt>
                <c:pt idx="319">
                  <c:v>-24.653932794981461</c:v>
                </c:pt>
                <c:pt idx="320">
                  <c:v>-25.22556400327122</c:v>
                </c:pt>
                <c:pt idx="321">
                  <c:v>-25.879981508110035</c:v>
                </c:pt>
                <c:pt idx="322">
                  <c:v>-26.605197168764033</c:v>
                </c:pt>
                <c:pt idx="323">
                  <c:v>-27.387692168327412</c:v>
                </c:pt>
                <c:pt idx="324">
                  <c:v>-28.212567767760245</c:v>
                </c:pt>
                <c:pt idx="325">
                  <c:v>-29.063711866245395</c:v>
                </c:pt>
                <c:pt idx="326">
                  <c:v>-29.923979659416968</c:v>
                </c:pt>
                <c:pt idx="327">
                  <c:v>-30.775386541212576</c:v>
                </c:pt>
                <c:pt idx="328">
                  <c:v>-31.599311267959493</c:v>
                </c:pt>
                <c:pt idx="329">
                  <c:v>-32.376707296087091</c:v>
                </c:pt>
                <c:pt idx="330">
                  <c:v>-33.088320118662914</c:v>
                </c:pt>
                <c:pt idx="331">
                  <c:v>-33.714908361635501</c:v>
                </c:pt>
                <c:pt idx="332">
                  <c:v>-34.237466358901017</c:v>
                </c:pt>
                <c:pt idx="333">
                  <c:v>-34.63744590650748</c:v>
                </c:pt>
                <c:pt idx="334">
                  <c:v>-34.896974900680107</c:v>
                </c:pt>
                <c:pt idx="335">
                  <c:v>-34.999070591848863</c:v>
                </c:pt>
                <c:pt idx="336">
                  <c:v>-34.927845237228709</c:v>
                </c:pt>
                <c:pt idx="337">
                  <c:v>-34.668702007241706</c:v>
                </c:pt>
                <c:pt idx="338">
                  <c:v>-34.208519095465</c:v>
                </c:pt>
                <c:pt idx="339">
                  <c:v>-33.535820096900856</c:v>
                </c:pt>
                <c:pt idx="340">
                  <c:v>-32.640928854051509</c:v>
                </c:pt>
                <c:pt idx="341">
                  <c:v>-31.516107123205877</c:v>
                </c:pt>
                <c:pt idx="342">
                  <c:v>-30.155673582978661</c:v>
                </c:pt>
                <c:pt idx="343">
                  <c:v>-28.556102891805207</c:v>
                </c:pt>
                <c:pt idx="344">
                  <c:v>-26.716103698932717</c:v>
                </c:pt>
                <c:pt idx="345">
                  <c:v>-24.636674722505944</c:v>
                </c:pt>
                <c:pt idx="346">
                  <c:v>-22.321138226514055</c:v>
                </c:pt>
                <c:pt idx="347">
                  <c:v>-19.775150453495417</c:v>
                </c:pt>
                <c:pt idx="348">
                  <c:v>-17.006688799709046</c:v>
                </c:pt>
                <c:pt idx="349">
                  <c:v>-14.026015751715871</c:v>
                </c:pt>
                <c:pt idx="350">
                  <c:v>-10.845619835610398</c:v>
                </c:pt>
                <c:pt idx="351">
                  <c:v>-7.4801340602259181</c:v>
                </c:pt>
                <c:pt idx="352">
                  <c:v>-3.9462325611564566</c:v>
                </c:pt>
                <c:pt idx="353">
                  <c:v>-0.26250637119326115</c:v>
                </c:pt>
                <c:pt idx="354">
                  <c:v>3.5506805474812388</c:v>
                </c:pt>
                <c:pt idx="355">
                  <c:v>7.4713536753026073</c:v>
                </c:pt>
                <c:pt idx="356">
                  <c:v>11.476107191901155</c:v>
                </c:pt>
                <c:pt idx="357">
                  <c:v>15.540298426908057</c:v>
                </c:pt>
                <c:pt idx="358">
                  <c:v>19.638255660622043</c:v>
                </c:pt>
                <c:pt idx="359">
                  <c:v>23.743497294283909</c:v>
                </c:pt>
                <c:pt idx="360">
                  <c:v>27.828960293404339</c:v>
                </c:pt>
                <c:pt idx="361">
                  <c:v>31.867235711966796</c:v>
                </c:pt>
                <c:pt idx="362">
                  <c:v>35.830809031418404</c:v>
                </c:pt>
                <c:pt idx="363">
                  <c:v>39.6923029968397</c:v>
                </c:pt>
                <c:pt idx="364">
                  <c:v>43.424720604146451</c:v>
                </c:pt>
                <c:pt idx="365">
                  <c:v>47.001685886844037</c:v>
                </c:pt>
                <c:pt idx="366">
                  <c:v>50.397680168862443</c:v>
                </c:pt>
                <c:pt idx="367">
                  <c:v>53.588271491106624</c:v>
                </c:pt>
                <c:pt idx="368">
                  <c:v>56.550334983231885</c:v>
                </c:pt>
                <c:pt idx="369">
                  <c:v>59.262262038103096</c:v>
                </c:pt>
                <c:pt idx="370">
                  <c:v>61.704156253635276</c:v>
                </c:pt>
                <c:pt idx="371">
                  <c:v>63.858014234123232</c:v>
                </c:pt>
                <c:pt idx="372">
                  <c:v>65.707889489541884</c:v>
                </c:pt>
                <c:pt idx="373">
                  <c:v>67.240037835137841</c:v>
                </c:pt>
                <c:pt idx="374">
                  <c:v>68.443042873356049</c:v>
                </c:pt>
                <c:pt idx="375">
                  <c:v>69.307920333931008</c:v>
                </c:pt>
                <c:pt idx="376">
                  <c:v>69.828200253931115</c:v>
                </c:pt>
                <c:pt idx="377">
                  <c:v>69.999986195603114</c:v>
                </c:pt>
                <c:pt idx="378">
                  <c:v>69.821990923900401</c:v>
                </c:pt>
                <c:pt idx="379">
                  <c:v>69.29554819535042</c:v>
                </c:pt>
                <c:pt idx="380">
                  <c:v>68.424600543151954</c:v>
                </c:pt>
                <c:pt idx="381">
                  <c:v>67.215663177772186</c:v>
                </c:pt>
                <c:pt idx="382">
                  <c:v>65.67776435550428</c:v>
                </c:pt>
                <c:pt idx="383">
                  <c:v>63.822362797142219</c:v>
                </c:pt>
                <c:pt idx="384">
                  <c:v>61.66324296283419</c:v>
                </c:pt>
                <c:pt idx="385">
                  <c:v>59.216389205085783</c:v>
                </c:pt>
                <c:pt idx="386">
                  <c:v>56.49984002762956</c:v>
                </c:pt>
                <c:pt idx="387">
                  <c:v>53.533523871447272</c:v>
                </c:pt>
                <c:pt idx="388">
                  <c:v>50.339078028667373</c:v>
                </c:pt>
                <c:pt idx="389">
                  <c:v>46.939652448625068</c:v>
                </c:pt>
                <c:pt idx="390">
                  <c:v>43.359700346396899</c:v>
                </c:pt>
                <c:pt idx="391">
                  <c:v>39.624757651210608</c:v>
                </c:pt>
                <c:pt idx="392">
                  <c:v>35.761213438971744</c:v>
                </c:pt>
                <c:pt idx="393">
                  <c:v>31.796073578742782</c:v>
                </c:pt>
                <c:pt idx="394">
                  <c:v>27.756719886453411</c:v>
                </c:pt>
                <c:pt idx="395">
                  <c:v>23.670667119853647</c:v>
                </c:pt>
                <c:pt idx="396">
                  <c:v>19.565320166280479</c:v>
                </c:pt>
                <c:pt idx="397">
                  <c:v>15.467733769098009</c:v>
                </c:pt>
                <c:pt idx="398">
                  <c:v>11.404377109685834</c:v>
                </c:pt>
                <c:pt idx="399">
                  <c:v>7.4009055099619534</c:v>
                </c:pt>
                <c:pt idx="400">
                  <c:v>3.4819414460881237</c:v>
                </c:pt>
                <c:pt idx="401">
                  <c:v>-0.32913303195824639</c:v>
                </c:pt>
                <c:pt idx="402">
                  <c:v>-4.0103704969562344</c:v>
                </c:pt>
                <c:pt idx="403">
                  <c:v>-7.541437115356965</c:v>
                </c:pt>
                <c:pt idx="404">
                  <c:v>-10.903774705107745</c:v>
                </c:pt>
                <c:pt idx="405">
                  <c:v>-14.0807443639103</c:v>
                </c:pt>
                <c:pt idx="406">
                  <c:v>-17.057750337304146</c:v>
                </c:pt>
                <c:pt idx="407">
                  <c:v>-19.822342994860694</c:v>
                </c:pt>
                <c:pt idx="408">
                  <c:v>-22.364299992709942</c:v>
                </c:pt>
                <c:pt idx="409">
                  <c:v>-24.675684919502672</c:v>
                </c:pt>
                <c:pt idx="410">
                  <c:v>-26.750882948546145</c:v>
                </c:pt>
                <c:pt idx="411">
                  <c:v>-28.586613248981521</c:v>
                </c:pt>
                <c:pt idx="412">
                  <c:v>-30.181918141196544</c:v>
                </c:pt>
                <c:pt idx="413">
                  <c:v>-31.538129213870114</c:v>
                </c:pt>
                <c:pt idx="414">
                  <c:v>-32.658810849803373</c:v>
                </c:pt>
                <c:pt idx="415">
                  <c:v>-33.549681832709879</c:v>
                </c:pt>
                <c:pt idx="416">
                  <c:v>-34.218515925168553</c:v>
                </c:pt>
                <c:pt idx="417">
                  <c:v>-34.675022516814273</c:v>
                </c:pt>
                <c:pt idx="418">
                  <c:v>-34.93070863946599</c:v>
                </c:pt>
                <c:pt idx="419">
                  <c:v>-34.998723830299895</c:v>
                </c:pt>
                <c:pt idx="420">
                  <c:v>-34.893689493528235</c:v>
                </c:pt>
                <c:pt idx="421">
                  <c:v>-34.631514563656339</c:v>
                </c:pt>
                <c:pt idx="422">
                  <c:v>-34.229199407741241</c:v>
                </c:pt>
                <c:pt idx="423">
                  <c:v>-33.704630018828475</c:v>
                </c:pt>
                <c:pt idx="424">
                  <c:v>-33.076364646760638</c:v>
                </c:pt>
                <c:pt idx="425">
                  <c:v>-32.363415084900126</c:v>
                </c:pt>
                <c:pt idx="426">
                  <c:v>-31.585024881272751</c:v>
                </c:pt>
                <c:pt idx="427">
                  <c:v>-30.760446769729644</c:v>
                </c:pt>
                <c:pt idx="428">
                  <c:v>-29.908721620680247</c:v>
                </c:pt>
                <c:pt idx="429">
                  <c:v>-29.048461191738671</c:v>
                </c:pt>
                <c:pt idx="430">
                  <c:v>-28.197636916451138</c:v>
                </c:pt>
                <c:pt idx="431">
                  <c:v>-27.373376904566058</c:v>
                </c:pt>
                <c:pt idx="432">
                  <c:v>-26.591773240728894</c:v>
                </c:pt>
                <c:pt idx="433">
                  <c:v>-25.867701560905655</c:v>
                </c:pt>
                <c:pt idx="434">
                  <c:v>-25.214654758349315</c:v>
                </c:pt>
                <c:pt idx="435">
                  <c:v>-24.644592524808722</c:v>
                </c:pt>
                <c:pt idx="436">
                  <c:v>-24.167808269412376</c:v>
                </c:pt>
                <c:pt idx="437">
                  <c:v>-23.792814778882033</c:v>
                </c:pt>
                <c:pt idx="438">
                  <c:v>-23.526249790244115</c:v>
                </c:pt>
                <c:pt idx="439">
                  <c:v>-23.372802442945865</c:v>
                </c:pt>
                <c:pt idx="440">
                  <c:v>-23.335161363303499</c:v>
                </c:pt>
                <c:pt idx="441">
                  <c:v>-23.413984912660762</c:v>
                </c:pt>
                <c:pt idx="442">
                  <c:v>-23.607893903746607</c:v>
                </c:pt>
                <c:pt idx="443">
                  <c:v>-23.913486859771528</c:v>
                </c:pt>
                <c:pt idx="444">
                  <c:v>-24.325377660102408</c:v>
                </c:pt>
                <c:pt idx="445">
                  <c:v>-24.836255187226755</c:v>
                </c:pt>
                <c:pt idx="446">
                  <c:v>-25.436964364459755</c:v>
                </c:pt>
                <c:pt idx="447">
                  <c:v>-26.116607754728012</c:v>
                </c:pt>
                <c:pt idx="448">
                  <c:v>-26.862666679983192</c:v>
                </c:pt>
                <c:pt idx="449">
                  <c:v>-27.661140620476601</c:v>
                </c:pt>
                <c:pt idx="450">
                  <c:v>-28.496703465279356</c:v>
                </c:pt>
                <c:pt idx="451">
                  <c:v>-29.352875011948015</c:v>
                </c:pt>
                <c:pt idx="452">
                  <c:v>-30.212205955861833</c:v>
                </c:pt>
                <c:pt idx="453">
                  <c:v>-31.056474470078051</c:v>
                </c:pt>
                <c:pt idx="454">
                  <c:v>-31.866892355975533</c:v>
                </c:pt>
                <c:pt idx="455">
                  <c:v>-32.624318644700317</c:v>
                </c:pt>
                <c:pt idx="456">
                  <c:v>-33.309478450500968</c:v>
                </c:pt>
                <c:pt idx="457">
                  <c:v>-33.903184820250232</c:v>
                </c:pt>
                <c:pt idx="458">
                  <c:v>-34.386561289368267</c:v>
                </c:pt>
                <c:pt idx="459">
                  <c:v>-34.74126284334271</c:v>
                </c:pt>
                <c:pt idx="460">
                  <c:v>-34.949692996202678</c:v>
                </c:pt>
                <c:pt idx="461">
                  <c:v>-34.995214732534656</c:v>
                </c:pt>
                <c:pt idx="462">
                  <c:v>-34.862353117586849</c:v>
                </c:pt>
                <c:pt idx="463">
                  <c:v>-34.536987460121168</c:v>
                </c:pt>
                <c:pt idx="464">
                  <c:v>-34.006531014148479</c:v>
                </c:pt>
                <c:pt idx="465">
                  <c:v>-33.260096327515981</c:v>
                </c:pt>
                <c:pt idx="466">
                  <c:v>-32.288644486294068</c:v>
                </c:pt>
                <c:pt idx="467">
                  <c:v>-31.085116662631375</c:v>
                </c:pt>
                <c:pt idx="468">
                  <c:v>-29.644546548631737</c:v>
                </c:pt>
                <c:pt idx="469">
                  <c:v>-27.964152448112305</c:v>
                </c:pt>
                <c:pt idx="470">
                  <c:v>-26.043407999939273</c:v>
                </c:pt>
                <c:pt idx="471">
                  <c:v>-23.884090718994766</c:v>
                </c:pt>
                <c:pt idx="472">
                  <c:v>-21.490307761588245</c:v>
                </c:pt>
                <c:pt idx="473">
                  <c:v>-18.868498549081771</c:v>
                </c:pt>
                <c:pt idx="474">
                  <c:v>-16.027414114384868</c:v>
                </c:pt>
                <c:pt idx="475">
                  <c:v>-12.978073268485991</c:v>
                </c:pt>
                <c:pt idx="476">
                  <c:v>-9.7336959160036081</c:v>
                </c:pt>
                <c:pt idx="477">
                  <c:v>-6.3096140775397256</c:v>
                </c:pt>
                <c:pt idx="478">
                  <c:v>-2.7231614001147442</c:v>
                </c:pt>
                <c:pt idx="479">
                  <c:v>1.0064578470773569</c:v>
                </c:pt>
                <c:pt idx="480">
                  <c:v>4.8583190880891092</c:v>
                </c:pt>
                <c:pt idx="481">
                  <c:v>8.8099456688083819</c:v>
                </c:pt>
                <c:pt idx="482">
                  <c:v>12.837493419918296</c:v>
                </c:pt>
                <c:pt idx="483">
                  <c:v>16.915949810157343</c:v>
                </c:pt>
                <c:pt idx="484">
                  <c:v>21.019345797709292</c:v>
                </c:pt>
                <c:pt idx="485">
                  <c:v>25.120978358116581</c:v>
                </c:pt>
                <c:pt idx="486">
                  <c:v>29.1936415576393</c:v>
                </c:pt>
                <c:pt idx="487">
                  <c:v>33.20986395256962</c:v>
                </c:pt>
                <c:pt idx="488">
                  <c:v>37.142150028550745</c:v>
                </c:pt>
                <c:pt idx="489">
                  <c:v>40.963223350115612</c:v>
                </c:pt>
                <c:pt idx="490">
                  <c:v>44.646269069901891</c:v>
                </c:pt>
                <c:pt idx="491">
                  <c:v>48.165173449526407</c:v>
                </c:pt>
                <c:pt idx="492">
                  <c:v>51.494758069900172</c:v>
                </c:pt>
                <c:pt idx="493">
                  <c:v>54.611006457590967</c:v>
                </c:pt>
                <c:pt idx="494">
                  <c:v>57.491280925216081</c:v>
                </c:pt>
                <c:pt idx="495">
                  <c:v>60.11452751706733</c:v>
                </c:pt>
                <c:pt idx="496">
                  <c:v>62.461467065313471</c:v>
                </c:pt>
                <c:pt idx="497">
                  <c:v>64.514770496069332</c:v>
                </c:pt>
                <c:pt idx="498">
                  <c:v>66.259216677035425</c:v>
                </c:pt>
                <c:pt idx="499">
                  <c:v>67.681831267786336</c:v>
                </c:pt>
                <c:pt idx="500">
                  <c:v>68.772005218438977</c:v>
                </c:pt>
                <c:pt idx="501">
                  <c:v>69.521591760537348</c:v>
                </c:pt>
                <c:pt idx="502">
                  <c:v>69.924980943576742</c:v>
                </c:pt>
                <c:pt idx="503">
                  <c:v>69.979150989577775</c:v>
                </c:pt>
                <c:pt idx="504">
                  <c:v>69.683695964334873</c:v>
                </c:pt>
                <c:pt idx="505">
                  <c:v>69.040829495159642</c:v>
                </c:pt>
                <c:pt idx="506">
                  <c:v>68.055364498818065</c:v>
                </c:pt>
                <c:pt idx="507">
                  <c:v>66.734669117599708</c:v>
                </c:pt>
                <c:pt idx="508">
                  <c:v>65.088599293730198</c:v>
                </c:pt>
                <c:pt idx="509">
                  <c:v>63.129408640338639</c:v>
                </c:pt>
                <c:pt idx="510">
                  <c:v>60.871636488653309</c:v>
                </c:pt>
                <c:pt idx="511">
                  <c:v>58.331975203822537</c:v>
                </c:pt>
                <c:pt idx="512">
                  <c:v>55.529118063633845</c:v>
                </c:pt>
                <c:pt idx="513">
                  <c:v>52.483589183427476</c:v>
                </c:pt>
                <c:pt idx="514">
                  <c:v>49.217557144791371</c:v>
                </c:pt>
                <c:pt idx="515">
                  <c:v>45.754634143459853</c:v>
                </c:pt>
                <c:pt idx="516">
                  <c:v>42.119662611652394</c:v>
                </c:pt>
                <c:pt idx="517">
                  <c:v>38.338491390495612</c:v>
                </c:pt>
                <c:pt idx="518">
                  <c:v>34.437743627976921</c:v>
                </c:pt>
                <c:pt idx="519">
                  <c:v>30.444578656101761</c:v>
                </c:pt>
                <c:pt idx="520">
                  <c:v>26.386450156797348</c:v>
                </c:pt>
                <c:pt idx="521">
                  <c:v>22.290862959073571</c:v>
                </c:pt>
                <c:pt idx="522">
                  <c:v>18.185130819695335</c:v>
                </c:pt>
                <c:pt idx="523">
                  <c:v>14.096137526057914</c:v>
                </c:pt>
                <c:pt idx="524">
                  <c:v>10.050103623233159</c:v>
                </c:pt>
                <c:pt idx="525">
                  <c:v>6.0723610076397883</c:v>
                </c:pt>
                <c:pt idx="526">
                  <c:v>2.1871375480896482</c:v>
                </c:pt>
                <c:pt idx="527">
                  <c:v>-1.582646208098847</c:v>
                </c:pt>
                <c:pt idx="528">
                  <c:v>-5.2155663096107148</c:v>
                </c:pt>
                <c:pt idx="529">
                  <c:v>-8.6918688644278461</c:v>
                </c:pt>
                <c:pt idx="530">
                  <c:v>-11.993626060192392</c:v>
                </c:pt>
                <c:pt idx="531">
                  <c:v>-15.104873286100672</c:v>
                </c:pt>
                <c:pt idx="532">
                  <c:v>-18.011726091244995</c:v>
                </c:pt>
                <c:pt idx="533">
                  <c:v>-20.702475917158385</c:v>
                </c:pt>
                <c:pt idx="534">
                  <c:v>-23.167663755503689</c:v>
                </c:pt>
                <c:pt idx="535">
                  <c:v>-25.40013110324772</c:v>
                </c:pt>
                <c:pt idx="536">
                  <c:v>-27.395047815059844</c:v>
                </c:pt>
                <c:pt idx="537">
                  <c:v>-29.149916683802203</c:v>
                </c:pt>
                <c:pt idx="538">
                  <c:v>-30.664554812524926</c:v>
                </c:pt>
                <c:pt idx="539">
                  <c:v>-31.941052073016863</c:v>
                </c:pt>
                <c:pt idx="540">
                  <c:v>-31.941052073016863</c:v>
                </c:pt>
                <c:pt idx="541">
                  <c:v>-31.941052073016863</c:v>
                </c:pt>
                <c:pt idx="542">
                  <c:v>-31.941052073016863</c:v>
                </c:pt>
                <c:pt idx="543">
                  <c:v>-31.941052073016863</c:v>
                </c:pt>
                <c:pt idx="544">
                  <c:v>-31.941052073016863</c:v>
                </c:pt>
                <c:pt idx="545">
                  <c:v>-31.941052073016863</c:v>
                </c:pt>
                <c:pt idx="546">
                  <c:v>-31.941052073016863</c:v>
                </c:pt>
                <c:pt idx="547">
                  <c:v>-31.941052073016863</c:v>
                </c:pt>
                <c:pt idx="548">
                  <c:v>-31.941052073016863</c:v>
                </c:pt>
                <c:pt idx="549">
                  <c:v>-31.941052073016863</c:v>
                </c:pt>
                <c:pt idx="550">
                  <c:v>-31.941052073016863</c:v>
                </c:pt>
                <c:pt idx="551">
                  <c:v>-31.941052073016863</c:v>
                </c:pt>
                <c:pt idx="552">
                  <c:v>-31.941052073016863</c:v>
                </c:pt>
                <c:pt idx="553">
                  <c:v>-31.941052073016863</c:v>
                </c:pt>
                <c:pt idx="554">
                  <c:v>-31.941052073016863</c:v>
                </c:pt>
                <c:pt idx="555">
                  <c:v>-31.941052073016863</c:v>
                </c:pt>
                <c:pt idx="556">
                  <c:v>-31.941052073016863</c:v>
                </c:pt>
                <c:pt idx="557">
                  <c:v>-31.941052073016863</c:v>
                </c:pt>
                <c:pt idx="558">
                  <c:v>-31.941052073016863</c:v>
                </c:pt>
                <c:pt idx="559">
                  <c:v>-31.941052073016863</c:v>
                </c:pt>
                <c:pt idx="560">
                  <c:v>-31.941052073016863</c:v>
                </c:pt>
                <c:pt idx="561">
                  <c:v>-31.941052073016863</c:v>
                </c:pt>
                <c:pt idx="562">
                  <c:v>-31.941052073016863</c:v>
                </c:pt>
                <c:pt idx="563">
                  <c:v>-31.941052073016863</c:v>
                </c:pt>
                <c:pt idx="564">
                  <c:v>-31.941052073016863</c:v>
                </c:pt>
                <c:pt idx="565">
                  <c:v>-31.941052073016863</c:v>
                </c:pt>
                <c:pt idx="566">
                  <c:v>-31.941052073016863</c:v>
                </c:pt>
                <c:pt idx="567">
                  <c:v>-31.941052073016863</c:v>
                </c:pt>
                <c:pt idx="568">
                  <c:v>-31.941052073016863</c:v>
                </c:pt>
                <c:pt idx="569">
                  <c:v>-31.941052073016863</c:v>
                </c:pt>
                <c:pt idx="570">
                  <c:v>-31.941052073016863</c:v>
                </c:pt>
                <c:pt idx="571">
                  <c:v>-31.941052073016863</c:v>
                </c:pt>
                <c:pt idx="572">
                  <c:v>-31.941052073016863</c:v>
                </c:pt>
                <c:pt idx="573">
                  <c:v>-31.941052073016863</c:v>
                </c:pt>
                <c:pt idx="574">
                  <c:v>-31.941052073016863</c:v>
                </c:pt>
                <c:pt idx="575">
                  <c:v>-31.941052073016863</c:v>
                </c:pt>
                <c:pt idx="576">
                  <c:v>-31.941052073016863</c:v>
                </c:pt>
                <c:pt idx="577">
                  <c:v>-31.941052073016863</c:v>
                </c:pt>
                <c:pt idx="578">
                  <c:v>-31.941052073016863</c:v>
                </c:pt>
                <c:pt idx="579">
                  <c:v>-31.941052073016863</c:v>
                </c:pt>
                <c:pt idx="580">
                  <c:v>-31.941052073016863</c:v>
                </c:pt>
                <c:pt idx="581">
                  <c:v>-31.941052073016863</c:v>
                </c:pt>
                <c:pt idx="582">
                  <c:v>-31.941052073016863</c:v>
                </c:pt>
                <c:pt idx="583">
                  <c:v>-31.941052073016863</c:v>
                </c:pt>
                <c:pt idx="584">
                  <c:v>-31.941052073016863</c:v>
                </c:pt>
                <c:pt idx="585">
                  <c:v>-31.941052073016863</c:v>
                </c:pt>
                <c:pt idx="586">
                  <c:v>-31.941052073016863</c:v>
                </c:pt>
                <c:pt idx="587">
                  <c:v>-31.941052073016863</c:v>
                </c:pt>
                <c:pt idx="588">
                  <c:v>-31.941052073016863</c:v>
                </c:pt>
                <c:pt idx="589">
                  <c:v>-31.941052073016863</c:v>
                </c:pt>
                <c:pt idx="590">
                  <c:v>-31.941052073016863</c:v>
                </c:pt>
                <c:pt idx="591">
                  <c:v>-31.941052073016863</c:v>
                </c:pt>
                <c:pt idx="592">
                  <c:v>-31.941052073016863</c:v>
                </c:pt>
                <c:pt idx="593">
                  <c:v>-31.941052073016863</c:v>
                </c:pt>
                <c:pt idx="594">
                  <c:v>-31.941052073016863</c:v>
                </c:pt>
                <c:pt idx="595">
                  <c:v>-31.941052073016863</c:v>
                </c:pt>
                <c:pt idx="596">
                  <c:v>-31.941052073016863</c:v>
                </c:pt>
                <c:pt idx="597">
                  <c:v>-31.941052073016863</c:v>
                </c:pt>
                <c:pt idx="598">
                  <c:v>-31.941052073016863</c:v>
                </c:pt>
                <c:pt idx="599">
                  <c:v>-31.941052073016863</c:v>
                </c:pt>
                <c:pt idx="600">
                  <c:v>-31.941052073016863</c:v>
                </c:pt>
                <c:pt idx="601">
                  <c:v>-31.941052073016863</c:v>
                </c:pt>
                <c:pt idx="602">
                  <c:v>-31.941052073016863</c:v>
                </c:pt>
                <c:pt idx="603">
                  <c:v>-31.941052073016863</c:v>
                </c:pt>
                <c:pt idx="604">
                  <c:v>-31.941052073016863</c:v>
                </c:pt>
                <c:pt idx="605">
                  <c:v>-31.941052073016863</c:v>
                </c:pt>
                <c:pt idx="606">
                  <c:v>-31.941052073016863</c:v>
                </c:pt>
                <c:pt idx="607">
                  <c:v>-31.941052073016863</c:v>
                </c:pt>
                <c:pt idx="608">
                  <c:v>-31.941052073016863</c:v>
                </c:pt>
                <c:pt idx="609">
                  <c:v>-31.941052073016863</c:v>
                </c:pt>
                <c:pt idx="610">
                  <c:v>-31.941052073016863</c:v>
                </c:pt>
                <c:pt idx="611">
                  <c:v>-31.941052073016863</c:v>
                </c:pt>
                <c:pt idx="612">
                  <c:v>-31.941052073016863</c:v>
                </c:pt>
                <c:pt idx="613">
                  <c:v>-31.941052073016863</c:v>
                </c:pt>
                <c:pt idx="614">
                  <c:v>-31.941052073016863</c:v>
                </c:pt>
                <c:pt idx="615">
                  <c:v>-31.941052073016863</c:v>
                </c:pt>
                <c:pt idx="616">
                  <c:v>-31.941052073016863</c:v>
                </c:pt>
                <c:pt idx="617">
                  <c:v>-31.941052073016863</c:v>
                </c:pt>
                <c:pt idx="618">
                  <c:v>-31.941052073016863</c:v>
                </c:pt>
                <c:pt idx="619">
                  <c:v>-31.941052073016863</c:v>
                </c:pt>
                <c:pt idx="620">
                  <c:v>-31.941052073016863</c:v>
                </c:pt>
                <c:pt idx="621">
                  <c:v>-31.941052073016863</c:v>
                </c:pt>
                <c:pt idx="622">
                  <c:v>-31.941052073016863</c:v>
                </c:pt>
                <c:pt idx="623">
                  <c:v>-31.941052073016863</c:v>
                </c:pt>
                <c:pt idx="624">
                  <c:v>-31.941052073016863</c:v>
                </c:pt>
                <c:pt idx="625">
                  <c:v>-31.941052073016863</c:v>
                </c:pt>
                <c:pt idx="626">
                  <c:v>-31.941052073016863</c:v>
                </c:pt>
                <c:pt idx="627">
                  <c:v>-31.941052073016863</c:v>
                </c:pt>
                <c:pt idx="628">
                  <c:v>-31.941052073016863</c:v>
                </c:pt>
                <c:pt idx="629">
                  <c:v>-31.941052073016863</c:v>
                </c:pt>
                <c:pt idx="630">
                  <c:v>-31.941052073016863</c:v>
                </c:pt>
                <c:pt idx="631">
                  <c:v>-31.941052073016863</c:v>
                </c:pt>
                <c:pt idx="632">
                  <c:v>-31.941052073016863</c:v>
                </c:pt>
                <c:pt idx="633">
                  <c:v>-31.941052073016863</c:v>
                </c:pt>
                <c:pt idx="634">
                  <c:v>-31.941052073016863</c:v>
                </c:pt>
                <c:pt idx="635">
                  <c:v>-31.941052073016863</c:v>
                </c:pt>
                <c:pt idx="636">
                  <c:v>-31.941052073016863</c:v>
                </c:pt>
                <c:pt idx="637">
                  <c:v>-31.941052073016863</c:v>
                </c:pt>
                <c:pt idx="638">
                  <c:v>-31.941052073016863</c:v>
                </c:pt>
                <c:pt idx="639">
                  <c:v>-31.941052073016863</c:v>
                </c:pt>
                <c:pt idx="640">
                  <c:v>-31.941052073016863</c:v>
                </c:pt>
                <c:pt idx="641">
                  <c:v>-31.941052073016863</c:v>
                </c:pt>
                <c:pt idx="642">
                  <c:v>-31.941052073016863</c:v>
                </c:pt>
                <c:pt idx="643">
                  <c:v>-31.941052073016863</c:v>
                </c:pt>
                <c:pt idx="644">
                  <c:v>-31.941052073016863</c:v>
                </c:pt>
                <c:pt idx="645">
                  <c:v>-31.941052073016863</c:v>
                </c:pt>
                <c:pt idx="646">
                  <c:v>-31.941052073016863</c:v>
                </c:pt>
                <c:pt idx="647">
                  <c:v>-31.941052073016863</c:v>
                </c:pt>
                <c:pt idx="648">
                  <c:v>-31.941052073016863</c:v>
                </c:pt>
                <c:pt idx="649">
                  <c:v>-31.941052073016863</c:v>
                </c:pt>
                <c:pt idx="650">
                  <c:v>-31.941052073016863</c:v>
                </c:pt>
                <c:pt idx="651">
                  <c:v>-31.941052073016863</c:v>
                </c:pt>
                <c:pt idx="652">
                  <c:v>-31.941052073016863</c:v>
                </c:pt>
                <c:pt idx="653">
                  <c:v>-31.941052073016863</c:v>
                </c:pt>
                <c:pt idx="654">
                  <c:v>-31.941052073016863</c:v>
                </c:pt>
                <c:pt idx="655">
                  <c:v>-31.941052073016863</c:v>
                </c:pt>
                <c:pt idx="656">
                  <c:v>-31.941052073016863</c:v>
                </c:pt>
                <c:pt idx="657">
                  <c:v>-31.941052073016863</c:v>
                </c:pt>
                <c:pt idx="658">
                  <c:v>-31.941052073016863</c:v>
                </c:pt>
                <c:pt idx="659">
                  <c:v>-31.941052073016863</c:v>
                </c:pt>
                <c:pt idx="660">
                  <c:v>-31.941052073016863</c:v>
                </c:pt>
                <c:pt idx="661">
                  <c:v>-31.941052073016863</c:v>
                </c:pt>
                <c:pt idx="662">
                  <c:v>-31.941052073016863</c:v>
                </c:pt>
                <c:pt idx="663">
                  <c:v>-31.941052073016863</c:v>
                </c:pt>
                <c:pt idx="664">
                  <c:v>-31.941052073016863</c:v>
                </c:pt>
                <c:pt idx="665">
                  <c:v>-31.941052073016863</c:v>
                </c:pt>
                <c:pt idx="666">
                  <c:v>-31.941052073016863</c:v>
                </c:pt>
                <c:pt idx="667">
                  <c:v>-31.941052073016863</c:v>
                </c:pt>
                <c:pt idx="668">
                  <c:v>-31.941052073016863</c:v>
                </c:pt>
                <c:pt idx="669">
                  <c:v>-31.941052073016863</c:v>
                </c:pt>
                <c:pt idx="670">
                  <c:v>-31.941052073016863</c:v>
                </c:pt>
                <c:pt idx="671">
                  <c:v>-31.941052073016863</c:v>
                </c:pt>
                <c:pt idx="672">
                  <c:v>-31.941052073016863</c:v>
                </c:pt>
                <c:pt idx="673">
                  <c:v>-31.941052073016863</c:v>
                </c:pt>
                <c:pt idx="674">
                  <c:v>-31.941052073016863</c:v>
                </c:pt>
                <c:pt idx="675">
                  <c:v>-31.941052073016863</c:v>
                </c:pt>
                <c:pt idx="676">
                  <c:v>-31.941052073016863</c:v>
                </c:pt>
                <c:pt idx="677">
                  <c:v>-31.941052073016863</c:v>
                </c:pt>
                <c:pt idx="678">
                  <c:v>-31.941052073016863</c:v>
                </c:pt>
                <c:pt idx="679">
                  <c:v>-31.941052073016863</c:v>
                </c:pt>
                <c:pt idx="680">
                  <c:v>-31.941052073016863</c:v>
                </c:pt>
                <c:pt idx="681">
                  <c:v>-31.941052073016863</c:v>
                </c:pt>
                <c:pt idx="682">
                  <c:v>-31.941052073016863</c:v>
                </c:pt>
                <c:pt idx="683">
                  <c:v>-31.941052073016863</c:v>
                </c:pt>
                <c:pt idx="684">
                  <c:v>-31.941052073016863</c:v>
                </c:pt>
                <c:pt idx="685">
                  <c:v>-31.941052073016863</c:v>
                </c:pt>
                <c:pt idx="686">
                  <c:v>-31.941052073016863</c:v>
                </c:pt>
                <c:pt idx="687">
                  <c:v>-31.941052073016863</c:v>
                </c:pt>
                <c:pt idx="688">
                  <c:v>-31.941052073016863</c:v>
                </c:pt>
                <c:pt idx="689">
                  <c:v>-31.941052073016863</c:v>
                </c:pt>
                <c:pt idx="690">
                  <c:v>-31.941052073016863</c:v>
                </c:pt>
                <c:pt idx="691">
                  <c:v>-31.941052073016863</c:v>
                </c:pt>
                <c:pt idx="692">
                  <c:v>-31.941052073016863</c:v>
                </c:pt>
                <c:pt idx="693">
                  <c:v>-31.941052073016863</c:v>
                </c:pt>
                <c:pt idx="694">
                  <c:v>-31.941052073016863</c:v>
                </c:pt>
                <c:pt idx="695">
                  <c:v>-31.941052073016863</c:v>
                </c:pt>
                <c:pt idx="696">
                  <c:v>-31.941052073016863</c:v>
                </c:pt>
                <c:pt idx="697">
                  <c:v>-31.941052073016863</c:v>
                </c:pt>
                <c:pt idx="698">
                  <c:v>-31.941052073016863</c:v>
                </c:pt>
                <c:pt idx="699">
                  <c:v>-31.941052073016863</c:v>
                </c:pt>
                <c:pt idx="700">
                  <c:v>-31.941052073016863</c:v>
                </c:pt>
                <c:pt idx="701">
                  <c:v>-31.941052073016863</c:v>
                </c:pt>
                <c:pt idx="702">
                  <c:v>-31.941052073016863</c:v>
                </c:pt>
                <c:pt idx="703">
                  <c:v>-31.941052073016863</c:v>
                </c:pt>
                <c:pt idx="704">
                  <c:v>-31.941052073016863</c:v>
                </c:pt>
                <c:pt idx="705">
                  <c:v>-31.941052073016863</c:v>
                </c:pt>
                <c:pt idx="706">
                  <c:v>-31.941052073016863</c:v>
                </c:pt>
                <c:pt idx="707">
                  <c:v>-31.941052073016863</c:v>
                </c:pt>
                <c:pt idx="708">
                  <c:v>-31.941052073016863</c:v>
                </c:pt>
                <c:pt idx="709">
                  <c:v>-31.941052073016863</c:v>
                </c:pt>
                <c:pt idx="710">
                  <c:v>-31.941052073016863</c:v>
                </c:pt>
                <c:pt idx="711">
                  <c:v>-31.941052073016863</c:v>
                </c:pt>
                <c:pt idx="712">
                  <c:v>-31.941052073016863</c:v>
                </c:pt>
                <c:pt idx="713">
                  <c:v>-31.941052073016863</c:v>
                </c:pt>
                <c:pt idx="714">
                  <c:v>-31.941052073016863</c:v>
                </c:pt>
                <c:pt idx="715">
                  <c:v>-31.941052073016863</c:v>
                </c:pt>
                <c:pt idx="716">
                  <c:v>-31.941052073016863</c:v>
                </c:pt>
                <c:pt idx="717">
                  <c:v>-31.941052073016863</c:v>
                </c:pt>
                <c:pt idx="718">
                  <c:v>-31.941052073016863</c:v>
                </c:pt>
                <c:pt idx="719">
                  <c:v>-31.941052073016863</c:v>
                </c:pt>
                <c:pt idx="720">
                  <c:v>-31.941052073016863</c:v>
                </c:pt>
                <c:pt idx="721">
                  <c:v>-31.941052073016863</c:v>
                </c:pt>
                <c:pt idx="722">
                  <c:v>-31.941052073016863</c:v>
                </c:pt>
                <c:pt idx="723">
                  <c:v>-31.941052073016863</c:v>
                </c:pt>
                <c:pt idx="724">
                  <c:v>-31.941052073016863</c:v>
                </c:pt>
                <c:pt idx="725">
                  <c:v>-31.941052073016863</c:v>
                </c:pt>
                <c:pt idx="726">
                  <c:v>-31.941052073016863</c:v>
                </c:pt>
                <c:pt idx="727">
                  <c:v>-31.941052073016863</c:v>
                </c:pt>
                <c:pt idx="728">
                  <c:v>-31.941052073016863</c:v>
                </c:pt>
                <c:pt idx="729">
                  <c:v>-31.941052073016863</c:v>
                </c:pt>
                <c:pt idx="730">
                  <c:v>-31.941052073016863</c:v>
                </c:pt>
                <c:pt idx="731">
                  <c:v>-31.941052073016863</c:v>
                </c:pt>
                <c:pt idx="732">
                  <c:v>-31.941052073016863</c:v>
                </c:pt>
                <c:pt idx="733">
                  <c:v>-31.941052073016863</c:v>
                </c:pt>
                <c:pt idx="734">
                  <c:v>-31.941052073016863</c:v>
                </c:pt>
                <c:pt idx="735">
                  <c:v>-31.941052073016863</c:v>
                </c:pt>
                <c:pt idx="736">
                  <c:v>-31.941052073016863</c:v>
                </c:pt>
                <c:pt idx="737">
                  <c:v>-31.941052073016863</c:v>
                </c:pt>
                <c:pt idx="738">
                  <c:v>-31.941052073016863</c:v>
                </c:pt>
                <c:pt idx="739">
                  <c:v>-31.941052073016863</c:v>
                </c:pt>
                <c:pt idx="740">
                  <c:v>-31.941052073016863</c:v>
                </c:pt>
                <c:pt idx="741">
                  <c:v>-31.941052073016863</c:v>
                </c:pt>
                <c:pt idx="742">
                  <c:v>-31.941052073016863</c:v>
                </c:pt>
                <c:pt idx="743">
                  <c:v>-31.941052073016863</c:v>
                </c:pt>
                <c:pt idx="744">
                  <c:v>-31.941052073016863</c:v>
                </c:pt>
                <c:pt idx="745">
                  <c:v>-31.941052073016863</c:v>
                </c:pt>
                <c:pt idx="746">
                  <c:v>-31.941052073016863</c:v>
                </c:pt>
                <c:pt idx="747">
                  <c:v>-31.941052073016863</c:v>
                </c:pt>
                <c:pt idx="748">
                  <c:v>-31.941052073016863</c:v>
                </c:pt>
                <c:pt idx="749">
                  <c:v>-31.941052073016863</c:v>
                </c:pt>
                <c:pt idx="750">
                  <c:v>-31.941052073016863</c:v>
                </c:pt>
                <c:pt idx="751">
                  <c:v>-31.941052073016863</c:v>
                </c:pt>
                <c:pt idx="752">
                  <c:v>-31.941052073016863</c:v>
                </c:pt>
                <c:pt idx="753">
                  <c:v>-31.941052073016863</c:v>
                </c:pt>
                <c:pt idx="754">
                  <c:v>-31.941052073016863</c:v>
                </c:pt>
                <c:pt idx="755">
                  <c:v>-31.941052073016863</c:v>
                </c:pt>
                <c:pt idx="756">
                  <c:v>-31.941052073016863</c:v>
                </c:pt>
                <c:pt idx="757">
                  <c:v>-31.941052073016863</c:v>
                </c:pt>
                <c:pt idx="758">
                  <c:v>-31.941052073016863</c:v>
                </c:pt>
                <c:pt idx="759">
                  <c:v>-31.941052073016863</c:v>
                </c:pt>
                <c:pt idx="760">
                  <c:v>-31.941052073016863</c:v>
                </c:pt>
                <c:pt idx="761">
                  <c:v>-31.941052073016863</c:v>
                </c:pt>
                <c:pt idx="762">
                  <c:v>-31.941052073016863</c:v>
                </c:pt>
                <c:pt idx="763">
                  <c:v>-31.941052073016863</c:v>
                </c:pt>
                <c:pt idx="764">
                  <c:v>-31.941052073016863</c:v>
                </c:pt>
                <c:pt idx="765">
                  <c:v>-31.941052073016863</c:v>
                </c:pt>
                <c:pt idx="766">
                  <c:v>-31.941052073016863</c:v>
                </c:pt>
                <c:pt idx="767">
                  <c:v>-31.941052073016863</c:v>
                </c:pt>
                <c:pt idx="768">
                  <c:v>-31.941052073016863</c:v>
                </c:pt>
                <c:pt idx="769">
                  <c:v>-31.941052073016863</c:v>
                </c:pt>
                <c:pt idx="770">
                  <c:v>-31.941052073016863</c:v>
                </c:pt>
                <c:pt idx="771">
                  <c:v>-31.941052073016863</c:v>
                </c:pt>
                <c:pt idx="772">
                  <c:v>-31.941052073016863</c:v>
                </c:pt>
                <c:pt idx="773">
                  <c:v>-31.941052073016863</c:v>
                </c:pt>
                <c:pt idx="774">
                  <c:v>-31.941052073016863</c:v>
                </c:pt>
                <c:pt idx="775">
                  <c:v>-31.941052073016863</c:v>
                </c:pt>
                <c:pt idx="776">
                  <c:v>-31.941052073016863</c:v>
                </c:pt>
                <c:pt idx="777">
                  <c:v>-31.941052073016863</c:v>
                </c:pt>
                <c:pt idx="778">
                  <c:v>-31.941052073016863</c:v>
                </c:pt>
                <c:pt idx="779">
                  <c:v>-31.941052073016863</c:v>
                </c:pt>
                <c:pt idx="780">
                  <c:v>-31.941052073016863</c:v>
                </c:pt>
                <c:pt idx="781">
                  <c:v>-31.941052073016863</c:v>
                </c:pt>
                <c:pt idx="782">
                  <c:v>-31.941052073016863</c:v>
                </c:pt>
                <c:pt idx="783">
                  <c:v>-31.941052073016863</c:v>
                </c:pt>
                <c:pt idx="784">
                  <c:v>-31.941052073016863</c:v>
                </c:pt>
                <c:pt idx="785">
                  <c:v>-31.941052073016863</c:v>
                </c:pt>
                <c:pt idx="786">
                  <c:v>-31.941052073016863</c:v>
                </c:pt>
                <c:pt idx="787">
                  <c:v>-31.941052073016863</c:v>
                </c:pt>
                <c:pt idx="788">
                  <c:v>-31.941052073016863</c:v>
                </c:pt>
                <c:pt idx="789">
                  <c:v>-31.941052073016863</c:v>
                </c:pt>
                <c:pt idx="790">
                  <c:v>-31.941052073016863</c:v>
                </c:pt>
                <c:pt idx="791">
                  <c:v>-31.941052073016863</c:v>
                </c:pt>
                <c:pt idx="792">
                  <c:v>-31.941052073016863</c:v>
                </c:pt>
                <c:pt idx="793">
                  <c:v>-31.941052073016863</c:v>
                </c:pt>
                <c:pt idx="794">
                  <c:v>-31.941052073016863</c:v>
                </c:pt>
                <c:pt idx="795">
                  <c:v>-31.941052073016863</c:v>
                </c:pt>
                <c:pt idx="796">
                  <c:v>-31.941052073016863</c:v>
                </c:pt>
                <c:pt idx="797">
                  <c:v>-31.941052073016863</c:v>
                </c:pt>
                <c:pt idx="798">
                  <c:v>-31.941052073016863</c:v>
                </c:pt>
                <c:pt idx="799">
                  <c:v>-31.941052073016863</c:v>
                </c:pt>
                <c:pt idx="800">
                  <c:v>-31.941052073016863</c:v>
                </c:pt>
                <c:pt idx="801">
                  <c:v>-31.941052073016863</c:v>
                </c:pt>
                <c:pt idx="802">
                  <c:v>-31.941052073016863</c:v>
                </c:pt>
                <c:pt idx="803">
                  <c:v>-31.941052073016863</c:v>
                </c:pt>
                <c:pt idx="804">
                  <c:v>-31.941052073016863</c:v>
                </c:pt>
                <c:pt idx="805">
                  <c:v>-31.941052073016863</c:v>
                </c:pt>
                <c:pt idx="806">
                  <c:v>-31.941052073016863</c:v>
                </c:pt>
                <c:pt idx="807">
                  <c:v>-31.941052073016863</c:v>
                </c:pt>
                <c:pt idx="808">
                  <c:v>-31.941052073016863</c:v>
                </c:pt>
                <c:pt idx="809">
                  <c:v>-31.941052073016863</c:v>
                </c:pt>
                <c:pt idx="810">
                  <c:v>-31.941052073016863</c:v>
                </c:pt>
                <c:pt idx="811">
                  <c:v>-31.941052073016863</c:v>
                </c:pt>
                <c:pt idx="812">
                  <c:v>-31.941052073016863</c:v>
                </c:pt>
                <c:pt idx="813">
                  <c:v>-31.941052073016863</c:v>
                </c:pt>
                <c:pt idx="814">
                  <c:v>-31.941052073016863</c:v>
                </c:pt>
                <c:pt idx="815">
                  <c:v>-31.941052073016863</c:v>
                </c:pt>
                <c:pt idx="816">
                  <c:v>-31.941052073016863</c:v>
                </c:pt>
                <c:pt idx="817">
                  <c:v>-31.941052073016863</c:v>
                </c:pt>
                <c:pt idx="818">
                  <c:v>-31.941052073016863</c:v>
                </c:pt>
                <c:pt idx="819">
                  <c:v>-31.941052073016863</c:v>
                </c:pt>
                <c:pt idx="820">
                  <c:v>-31.941052073016863</c:v>
                </c:pt>
                <c:pt idx="821">
                  <c:v>-31.941052073016863</c:v>
                </c:pt>
                <c:pt idx="822">
                  <c:v>-31.941052073016863</c:v>
                </c:pt>
                <c:pt idx="823">
                  <c:v>-31.941052073016863</c:v>
                </c:pt>
                <c:pt idx="824">
                  <c:v>-31.941052073016863</c:v>
                </c:pt>
                <c:pt idx="825">
                  <c:v>-31.941052073016863</c:v>
                </c:pt>
                <c:pt idx="826">
                  <c:v>-31.941052073016863</c:v>
                </c:pt>
                <c:pt idx="827">
                  <c:v>-31.941052073016863</c:v>
                </c:pt>
                <c:pt idx="828">
                  <c:v>-31.941052073016863</c:v>
                </c:pt>
                <c:pt idx="829">
                  <c:v>-31.941052073016863</c:v>
                </c:pt>
                <c:pt idx="830">
                  <c:v>-31.941052073016863</c:v>
                </c:pt>
                <c:pt idx="831">
                  <c:v>-31.941052073016863</c:v>
                </c:pt>
                <c:pt idx="832">
                  <c:v>-31.941052073016863</c:v>
                </c:pt>
                <c:pt idx="833">
                  <c:v>-31.941052073016863</c:v>
                </c:pt>
                <c:pt idx="834">
                  <c:v>-31.941052073016863</c:v>
                </c:pt>
                <c:pt idx="835">
                  <c:v>-31.941052073016863</c:v>
                </c:pt>
                <c:pt idx="836">
                  <c:v>-31.941052073016863</c:v>
                </c:pt>
                <c:pt idx="837">
                  <c:v>-31.941052073016863</c:v>
                </c:pt>
                <c:pt idx="838">
                  <c:v>-31.941052073016863</c:v>
                </c:pt>
                <c:pt idx="839">
                  <c:v>-31.941052073016863</c:v>
                </c:pt>
                <c:pt idx="840">
                  <c:v>-31.941052073016863</c:v>
                </c:pt>
                <c:pt idx="841">
                  <c:v>-31.941052073016863</c:v>
                </c:pt>
                <c:pt idx="842">
                  <c:v>-31.941052073016863</c:v>
                </c:pt>
                <c:pt idx="843">
                  <c:v>-31.941052073016863</c:v>
                </c:pt>
                <c:pt idx="844">
                  <c:v>-31.941052073016863</c:v>
                </c:pt>
                <c:pt idx="845">
                  <c:v>-31.941052073016863</c:v>
                </c:pt>
                <c:pt idx="846">
                  <c:v>-31.941052073016863</c:v>
                </c:pt>
                <c:pt idx="847">
                  <c:v>-31.941052073016863</c:v>
                </c:pt>
                <c:pt idx="848">
                  <c:v>-31.941052073016863</c:v>
                </c:pt>
                <c:pt idx="849">
                  <c:v>-31.941052073016863</c:v>
                </c:pt>
                <c:pt idx="850">
                  <c:v>-31.941052073016863</c:v>
                </c:pt>
                <c:pt idx="851">
                  <c:v>-31.941052073016863</c:v>
                </c:pt>
                <c:pt idx="852">
                  <c:v>-31.941052073016863</c:v>
                </c:pt>
                <c:pt idx="853">
                  <c:v>-31.941052073016863</c:v>
                </c:pt>
                <c:pt idx="854">
                  <c:v>-31.941052073016863</c:v>
                </c:pt>
                <c:pt idx="855">
                  <c:v>-31.941052073016863</c:v>
                </c:pt>
                <c:pt idx="856">
                  <c:v>-31.941052073016863</c:v>
                </c:pt>
                <c:pt idx="857">
                  <c:v>-31.941052073016863</c:v>
                </c:pt>
                <c:pt idx="858">
                  <c:v>-31.941052073016863</c:v>
                </c:pt>
                <c:pt idx="859">
                  <c:v>-31.941052073016863</c:v>
                </c:pt>
                <c:pt idx="860">
                  <c:v>-31.941052073016863</c:v>
                </c:pt>
              </c:numCache>
            </c:numRef>
          </c:yVal>
          <c:smooth val="0"/>
        </c:ser>
        <c:ser>
          <c:idx val="1"/>
          <c:order val="1"/>
          <c:tx>
            <c:v>VELOCITY</c:v>
          </c:tx>
          <c:marker>
            <c:symbol val="none"/>
          </c:marker>
          <c:xVal>
            <c:numRef>
              <c:f>CALCULATIONS!$AC$20:$AC$24</c:f>
              <c:numCache>
                <c:formatCode>General</c:formatCode>
                <c:ptCount val="5"/>
                <c:pt idx="0">
                  <c:v>-56.297913514466224</c:v>
                </c:pt>
                <c:pt idx="1">
                  <c:v>-71.160727005748569</c:v>
                </c:pt>
                <c:pt idx="2" formatCode="0.00">
                  <c:v>-69.095105863587335</c:v>
                </c:pt>
                <c:pt idx="3" formatCode="0.00">
                  <c:v>-70.253785449653336</c:v>
                </c:pt>
                <c:pt idx="4">
                  <c:v>-71.160727005748569</c:v>
                </c:pt>
              </c:numCache>
            </c:numRef>
          </c:xVal>
          <c:yVal>
            <c:numRef>
              <c:f>CALCULATIONS!$AD$20:$AD$24</c:f>
              <c:numCache>
                <c:formatCode>General</c:formatCode>
                <c:ptCount val="5"/>
                <c:pt idx="0">
                  <c:v>-31.941052073016863</c:v>
                </c:pt>
                <c:pt idx="1">
                  <c:v>-43.527847933676895</c:v>
                </c:pt>
                <c:pt idx="2" formatCode="0.00">
                  <c:v>-43.112309022175012</c:v>
                </c:pt>
                <c:pt idx="3" formatCode="0.00">
                  <c:v>-41.626027673046778</c:v>
                </c:pt>
                <c:pt idx="4">
                  <c:v>-43.527847933676895</c:v>
                </c:pt>
              </c:numCache>
            </c:numRef>
          </c:yVal>
          <c:smooth val="0"/>
        </c:ser>
        <c:ser>
          <c:idx val="2"/>
          <c:order val="2"/>
          <c:tx>
            <c:v>CURRENT POS</c:v>
          </c:tx>
          <c:marker>
            <c:symbol val="square"/>
            <c:size val="7"/>
            <c:spPr>
              <a:solidFill>
                <a:srgbClr val="00B050"/>
              </a:solidFill>
            </c:spPr>
          </c:marker>
          <c:dPt>
            <c:idx val="1"/>
            <c:marker>
              <c:spPr>
                <a:solidFill>
                  <a:srgbClr val="00B050"/>
                </a:solidFill>
                <a:ln>
                  <a:solidFill>
                    <a:schemeClr val="accent1"/>
                  </a:solidFill>
                </a:ln>
              </c:spPr>
            </c:marker>
            <c:bubble3D val="0"/>
            <c:spPr>
              <a:ln>
                <a:noFill/>
              </a:ln>
            </c:spPr>
          </c:dPt>
          <c:xVal>
            <c:numRef>
              <c:f>CALCULATIONS!$AC$12</c:f>
              <c:numCache>
                <c:formatCode>General</c:formatCode>
                <c:ptCount val="1"/>
              </c:numCache>
            </c:numRef>
          </c:xVal>
          <c:yVal>
            <c:numRef>
              <c:f>CALCULATIONS!$AD$12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3"/>
          <c:order val="3"/>
          <c:tx>
            <c:v>currenta</c:v>
          </c:tx>
          <c:spPr>
            <a:ln w="698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CALCULATIONS!$AE$20:$AE$24</c:f>
              <c:numCache>
                <c:formatCode>General</c:formatCode>
                <c:ptCount val="5"/>
                <c:pt idx="0">
                  <c:v>-56.297913514466224</c:v>
                </c:pt>
                <c:pt idx="1">
                  <c:v>-33.942354687563125</c:v>
                </c:pt>
                <c:pt idx="2" formatCode="0.00">
                  <c:v>-37.348007209360915</c:v>
                </c:pt>
                <c:pt idx="3" formatCode="0.00">
                  <c:v>-35.007813931145954</c:v>
                </c:pt>
                <c:pt idx="4">
                  <c:v>-33.942354687563125</c:v>
                </c:pt>
              </c:numCache>
            </c:numRef>
          </c:xVal>
          <c:yVal>
            <c:numRef>
              <c:f>CALCULATIONS!$AF$20:$AF$24</c:f>
              <c:numCache>
                <c:formatCode>General</c:formatCode>
                <c:ptCount val="5"/>
                <c:pt idx="0">
                  <c:v>-31.941052073016863</c:v>
                </c:pt>
                <c:pt idx="1">
                  <c:v>-8.5391192908672551</c:v>
                </c:pt>
                <c:pt idx="2" formatCode="0.00">
                  <c:v>-9.7615346277370634</c:v>
                </c:pt>
                <c:pt idx="3" formatCode="0.00">
                  <c:v>-11.99709051042737</c:v>
                </c:pt>
                <c:pt idx="4">
                  <c:v>-8.5391192908672551</c:v>
                </c:pt>
              </c:numCache>
            </c:numRef>
          </c:yVal>
          <c:smooth val="0"/>
        </c:ser>
        <c:ser>
          <c:idx val="5"/>
          <c:order val="4"/>
          <c:tx>
            <c:v>Kx</c:v>
          </c:tx>
          <c:marker>
            <c:symbol val="none"/>
          </c:marker>
          <c:xVal>
            <c:numRef>
              <c:f>CALCULATIONS!$AE$31:$AE$35</c:f>
            </c:numRef>
          </c:xVal>
          <c:yVal>
            <c:numRef>
              <c:f>CALCULATIONS!$AF$31:$AF$35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>
                  <c:v>0</c:v>
                </c:pt>
              </c:numCache>
            </c:numRef>
          </c:yVal>
          <c:smooth val="0"/>
        </c:ser>
        <c:ser>
          <c:idx val="7"/>
          <c:order val="5"/>
          <c:tx>
            <c:v>lines</c:v>
          </c:tx>
          <c:marker>
            <c:symbol val="none"/>
          </c:marker>
          <c:dPt>
            <c:idx val="1"/>
            <c:bubble3D val="0"/>
            <c:spPr>
              <a:ln>
                <a:prstDash val="dash"/>
              </a:ln>
            </c:spPr>
          </c:dPt>
          <c:dPt>
            <c:idx val="2"/>
            <c:bubble3D val="0"/>
            <c:spPr>
              <a:ln>
                <a:prstDash val="dash"/>
              </a:ln>
            </c:spPr>
          </c:dPt>
          <c:xVal>
            <c:numRef>
              <c:f>CALCULATIONS!$AH$31:$AH$33</c:f>
            </c:numRef>
          </c:xVal>
          <c:yVal>
            <c:numRef>
              <c:f>CALCULATIONS!$AI$31:$AI$33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0"/>
        </c:ser>
        <c:ser>
          <c:idx val="8"/>
          <c:order val="6"/>
          <c:tx>
            <c:v>CURVATURE</c:v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CALCULATIONS!$L$59:$L$139</c:f>
              <c:numCache>
                <c:formatCode>General</c:formatCode>
                <c:ptCount val="81"/>
                <c:pt idx="0">
                  <c:v>-178.02754193663759</c:v>
                </c:pt>
                <c:pt idx="1">
                  <c:v>-177.79516301638486</c:v>
                </c:pt>
                <c:pt idx="2">
                  <c:v>-177.09945894894383</c:v>
                </c:pt>
                <c:pt idx="3">
                  <c:v>-175.94471898123538</c:v>
                </c:pt>
                <c:pt idx="4">
                  <c:v>-174.33806246915043</c:v>
                </c:pt>
                <c:pt idx="5">
                  <c:v>-172.28939498435346</c:v>
                </c:pt>
                <c:pt idx="6">
                  <c:v>-169.81134724313938</c:v>
                </c:pt>
                <c:pt idx="7">
                  <c:v>-166.91919723386718</c:v>
                </c:pt>
                <c:pt idx="8">
                  <c:v>-163.63077602308158</c:v>
                </c:pt>
                <c:pt idx="9">
                  <c:v>-159.96635782105801</c:v>
                </c:pt>
                <c:pt idx="10">
                  <c:v>-155.94853498455473</c:v>
                </c:pt>
                <c:pt idx="11">
                  <c:v>-151.60207872742038</c:v>
                </c:pt>
                <c:pt idx="12">
                  <c:v>-146.95378639782362</c:v>
                </c:pt>
                <c:pt idx="13">
                  <c:v>-142.03231626369043</c:v>
                </c:pt>
                <c:pt idx="14">
                  <c:v>-136.86801082495265</c:v>
                </c:pt>
                <c:pt idx="15">
                  <c:v>-131.49270974194593</c:v>
                </c:pt>
                <c:pt idx="16">
                  <c:v>-125.93955353331596</c:v>
                </c:pt>
                <c:pt idx="17">
                  <c:v>-120.24277925370082</c:v>
                </c:pt>
                <c:pt idx="18">
                  <c:v>-114.43750941090398</c:v>
                </c:pt>
                <c:pt idx="19">
                  <c:v>-108.55953542395443</c:v>
                </c:pt>
                <c:pt idx="20">
                  <c:v>-102.64509695710638</c:v>
                </c:pt>
                <c:pt idx="21">
                  <c:v>-96.730658490258335</c:v>
                </c:pt>
                <c:pt idx="22">
                  <c:v>-90.85268450330878</c:v>
                </c:pt>
                <c:pt idx="23">
                  <c:v>-85.047414660511947</c:v>
                </c:pt>
                <c:pt idx="24">
                  <c:v>-79.350640380896792</c:v>
                </c:pt>
                <c:pt idx="25">
                  <c:v>-73.797484172266834</c:v>
                </c:pt>
                <c:pt idx="26">
                  <c:v>-68.422183089260102</c:v>
                </c:pt>
                <c:pt idx="27">
                  <c:v>-63.257877650522325</c:v>
                </c:pt>
                <c:pt idx="28">
                  <c:v>-58.336407516389144</c:v>
                </c:pt>
                <c:pt idx="29">
                  <c:v>-53.688115186792373</c:v>
                </c:pt>
                <c:pt idx="30">
                  <c:v>-49.341658929658031</c:v>
                </c:pt>
                <c:pt idx="31">
                  <c:v>-45.323836093154725</c:v>
                </c:pt>
                <c:pt idx="32">
                  <c:v>-41.659417891131184</c:v>
                </c:pt>
                <c:pt idx="33">
                  <c:v>-38.370996680345556</c:v>
                </c:pt>
                <c:pt idx="34">
                  <c:v>-35.478846671073384</c:v>
                </c:pt>
                <c:pt idx="35">
                  <c:v>-33.000798929859272</c:v>
                </c:pt>
                <c:pt idx="36">
                  <c:v>-30.952131445062321</c:v>
                </c:pt>
                <c:pt idx="37">
                  <c:v>-29.345474932977368</c:v>
                </c:pt>
                <c:pt idx="38">
                  <c:v>-28.190734965268916</c:v>
                </c:pt>
                <c:pt idx="39">
                  <c:v>-27.495030897827888</c:v>
                </c:pt>
                <c:pt idx="40">
                  <c:v>-27.262651977575146</c:v>
                </c:pt>
                <c:pt idx="41">
                  <c:v>-27.495030897827888</c:v>
                </c:pt>
                <c:pt idx="42">
                  <c:v>-28.190734965268902</c:v>
                </c:pt>
                <c:pt idx="43">
                  <c:v>-29.345474932977353</c:v>
                </c:pt>
                <c:pt idx="44">
                  <c:v>-30.952131445062307</c:v>
                </c:pt>
                <c:pt idx="45">
                  <c:v>-33.000798929859258</c:v>
                </c:pt>
                <c:pt idx="46">
                  <c:v>-35.47884667107337</c:v>
                </c:pt>
                <c:pt idx="47">
                  <c:v>-38.370996680345556</c:v>
                </c:pt>
                <c:pt idx="48">
                  <c:v>-41.659417891131163</c:v>
                </c:pt>
                <c:pt idx="49">
                  <c:v>-45.323836093154718</c:v>
                </c:pt>
                <c:pt idx="50">
                  <c:v>-49.341658929658017</c:v>
                </c:pt>
                <c:pt idx="51">
                  <c:v>-53.688115186792331</c:v>
                </c:pt>
                <c:pt idx="52">
                  <c:v>-58.33640751638913</c:v>
                </c:pt>
                <c:pt idx="53">
                  <c:v>-63.257877650522346</c:v>
                </c:pt>
                <c:pt idx="54">
                  <c:v>-68.422183089260159</c:v>
                </c:pt>
                <c:pt idx="55">
                  <c:v>-73.79748417226692</c:v>
                </c:pt>
                <c:pt idx="56">
                  <c:v>-79.350640380896905</c:v>
                </c:pt>
                <c:pt idx="57">
                  <c:v>-85.047414660512089</c:v>
                </c:pt>
                <c:pt idx="58">
                  <c:v>-90.85268450330895</c:v>
                </c:pt>
                <c:pt idx="59">
                  <c:v>-96.730658490258548</c:v>
                </c:pt>
                <c:pt idx="60">
                  <c:v>-102.64509695710663</c:v>
                </c:pt>
                <c:pt idx="61">
                  <c:v>-108.55953542395471</c:v>
                </c:pt>
                <c:pt idx="62">
                  <c:v>-114.4375094109043</c:v>
                </c:pt>
                <c:pt idx="63">
                  <c:v>-120.24277925370116</c:v>
                </c:pt>
                <c:pt idx="64">
                  <c:v>-125.93955353331633</c:v>
                </c:pt>
                <c:pt idx="65">
                  <c:v>-131.4927097419463</c:v>
                </c:pt>
                <c:pt idx="66">
                  <c:v>-136.86801082495305</c:v>
                </c:pt>
                <c:pt idx="67">
                  <c:v>-142.03231626369083</c:v>
                </c:pt>
                <c:pt idx="68">
                  <c:v>-146.95378639782405</c:v>
                </c:pt>
                <c:pt idx="69">
                  <c:v>-151.6020787274208</c:v>
                </c:pt>
                <c:pt idx="70">
                  <c:v>-155.94853498455512</c:v>
                </c:pt>
                <c:pt idx="71">
                  <c:v>-159.96635782105841</c:v>
                </c:pt>
                <c:pt idx="72">
                  <c:v>-163.63077602308198</c:v>
                </c:pt>
                <c:pt idx="73">
                  <c:v>-166.91919723386755</c:v>
                </c:pt>
                <c:pt idx="74">
                  <c:v>-169.81134724313972</c:v>
                </c:pt>
                <c:pt idx="75">
                  <c:v>-172.28939498435378</c:v>
                </c:pt>
                <c:pt idx="76">
                  <c:v>-174.33806246915066</c:v>
                </c:pt>
                <c:pt idx="77">
                  <c:v>-175.94471898123558</c:v>
                </c:pt>
                <c:pt idx="78">
                  <c:v>-177.09945894894398</c:v>
                </c:pt>
                <c:pt idx="79">
                  <c:v>-177.79516301638495</c:v>
                </c:pt>
                <c:pt idx="80">
                  <c:v>-178.02754193663759</c:v>
                </c:pt>
              </c:numCache>
            </c:numRef>
          </c:xVal>
          <c:yVal>
            <c:numRef>
              <c:f>CALCULATIONS!$M$59:$M$139</c:f>
              <c:numCache>
                <c:formatCode>General</c:formatCode>
                <c:ptCount val="81"/>
                <c:pt idx="0">
                  <c:v>27.510201892112555</c:v>
                </c:pt>
                <c:pt idx="1">
                  <c:v>21.595763425264508</c:v>
                </c:pt>
                <c:pt idx="2">
                  <c:v>15.71778943831495</c:v>
                </c:pt>
                <c:pt idx="3">
                  <c:v>9.9125195955181198</c:v>
                </c:pt>
                <c:pt idx="4">
                  <c:v>4.2157453159029714</c:v>
                </c:pt>
                <c:pt idx="5">
                  <c:v>-1.3374108927269859</c:v>
                </c:pt>
                <c:pt idx="6">
                  <c:v>-6.7127119757337113</c:v>
                </c:pt>
                <c:pt idx="7">
                  <c:v>-11.877017414471496</c:v>
                </c:pt>
                <c:pt idx="8">
                  <c:v>-16.798487548604683</c:v>
                </c:pt>
                <c:pt idx="9">
                  <c:v>-21.446779878201454</c:v>
                </c:pt>
                <c:pt idx="10">
                  <c:v>-25.793236135335789</c:v>
                </c:pt>
                <c:pt idx="11">
                  <c:v>-29.811058971839095</c:v>
                </c:pt>
                <c:pt idx="12">
                  <c:v>-33.47547717386265</c:v>
                </c:pt>
                <c:pt idx="13">
                  <c:v>-36.763898384648265</c:v>
                </c:pt>
                <c:pt idx="14">
                  <c:v>-39.656048393920436</c:v>
                </c:pt>
                <c:pt idx="15">
                  <c:v>-42.134096135134548</c:v>
                </c:pt>
                <c:pt idx="16">
                  <c:v>-44.182763619931499</c:v>
                </c:pt>
                <c:pt idx="17">
                  <c:v>-45.789420132016453</c:v>
                </c:pt>
                <c:pt idx="18">
                  <c:v>-46.944160099724918</c:v>
                </c:pt>
                <c:pt idx="19">
                  <c:v>-47.639864167165932</c:v>
                </c:pt>
                <c:pt idx="20">
                  <c:v>-47.872243087418674</c:v>
                </c:pt>
                <c:pt idx="21">
                  <c:v>-47.639864167165932</c:v>
                </c:pt>
                <c:pt idx="22">
                  <c:v>-46.944160099724918</c:v>
                </c:pt>
                <c:pt idx="23">
                  <c:v>-45.789420132016467</c:v>
                </c:pt>
                <c:pt idx="24">
                  <c:v>-44.182763619931514</c:v>
                </c:pt>
                <c:pt idx="25">
                  <c:v>-42.134096135134548</c:v>
                </c:pt>
                <c:pt idx="26">
                  <c:v>-39.65604839392045</c:v>
                </c:pt>
                <c:pt idx="27">
                  <c:v>-36.763898384648265</c:v>
                </c:pt>
                <c:pt idx="28">
                  <c:v>-33.47547717386265</c:v>
                </c:pt>
                <c:pt idx="29">
                  <c:v>-29.811058971839103</c:v>
                </c:pt>
                <c:pt idx="30">
                  <c:v>-25.793236135335796</c:v>
                </c:pt>
                <c:pt idx="31">
                  <c:v>-21.446779878201461</c:v>
                </c:pt>
                <c:pt idx="32">
                  <c:v>-16.79848754860469</c:v>
                </c:pt>
                <c:pt idx="33">
                  <c:v>-11.877017414471503</c:v>
                </c:pt>
                <c:pt idx="34">
                  <c:v>-6.7127119757337255</c:v>
                </c:pt>
                <c:pt idx="35">
                  <c:v>-1.337410892726993</c:v>
                </c:pt>
                <c:pt idx="36">
                  <c:v>4.2157453159029643</c:v>
                </c:pt>
                <c:pt idx="37">
                  <c:v>9.9125195955181091</c:v>
                </c:pt>
                <c:pt idx="38">
                  <c:v>15.717789438314941</c:v>
                </c:pt>
                <c:pt idx="39">
                  <c:v>21.595763425264501</c:v>
                </c:pt>
                <c:pt idx="40">
                  <c:v>27.510201892112544</c:v>
                </c:pt>
                <c:pt idx="41">
                  <c:v>33.424640358960588</c:v>
                </c:pt>
                <c:pt idx="42">
                  <c:v>39.30261434591015</c:v>
                </c:pt>
                <c:pt idx="43">
                  <c:v>45.107884188706983</c:v>
                </c:pt>
                <c:pt idx="44">
                  <c:v>50.804658468322131</c:v>
                </c:pt>
                <c:pt idx="45">
                  <c:v>56.357814676952088</c:v>
                </c:pt>
                <c:pt idx="46">
                  <c:v>61.733115759958821</c:v>
                </c:pt>
                <c:pt idx="47">
                  <c:v>66.897421198696591</c:v>
                </c:pt>
                <c:pt idx="48">
                  <c:v>71.818891332829793</c:v>
                </c:pt>
                <c:pt idx="49">
                  <c:v>76.46718366242655</c:v>
                </c:pt>
                <c:pt idx="50">
                  <c:v>80.813639919560899</c:v>
                </c:pt>
                <c:pt idx="51">
                  <c:v>84.831462756064184</c:v>
                </c:pt>
                <c:pt idx="52">
                  <c:v>88.495880958087753</c:v>
                </c:pt>
                <c:pt idx="53">
                  <c:v>91.784302168873381</c:v>
                </c:pt>
                <c:pt idx="54">
                  <c:v>94.676452178145581</c:v>
                </c:pt>
                <c:pt idx="55">
                  <c:v>97.154499919359694</c:v>
                </c:pt>
                <c:pt idx="56">
                  <c:v>99.203167404156659</c:v>
                </c:pt>
                <c:pt idx="57">
                  <c:v>100.80982391624161</c:v>
                </c:pt>
                <c:pt idx="58">
                  <c:v>101.96456388395006</c:v>
                </c:pt>
                <c:pt idx="59">
                  <c:v>102.66026795139106</c:v>
                </c:pt>
                <c:pt idx="60">
                  <c:v>102.89264687164379</c:v>
                </c:pt>
                <c:pt idx="61">
                  <c:v>102.66026795139103</c:v>
                </c:pt>
                <c:pt idx="62">
                  <c:v>101.96456388394998</c:v>
                </c:pt>
                <c:pt idx="63">
                  <c:v>100.8098239162415</c:v>
                </c:pt>
                <c:pt idx="64">
                  <c:v>99.203167404156488</c:v>
                </c:pt>
                <c:pt idx="65">
                  <c:v>97.154499919359495</c:v>
                </c:pt>
                <c:pt idx="66">
                  <c:v>94.676452178145354</c:v>
                </c:pt>
                <c:pt idx="67">
                  <c:v>91.784302168873126</c:v>
                </c:pt>
                <c:pt idx="68">
                  <c:v>88.49588095808744</c:v>
                </c:pt>
                <c:pt idx="69">
                  <c:v>84.831462756063843</c:v>
                </c:pt>
                <c:pt idx="70">
                  <c:v>80.813639919560487</c:v>
                </c:pt>
                <c:pt idx="71">
                  <c:v>76.467183662426095</c:v>
                </c:pt>
                <c:pt idx="72">
                  <c:v>71.818891332829267</c:v>
                </c:pt>
                <c:pt idx="73">
                  <c:v>66.897421198696023</c:v>
                </c:pt>
                <c:pt idx="74">
                  <c:v>61.733115759958189</c:v>
                </c:pt>
                <c:pt idx="75">
                  <c:v>56.357814676951406</c:v>
                </c:pt>
                <c:pt idx="76">
                  <c:v>50.804658468321392</c:v>
                </c:pt>
                <c:pt idx="77">
                  <c:v>45.107884188706194</c:v>
                </c:pt>
                <c:pt idx="78">
                  <c:v>39.302614345909319</c:v>
                </c:pt>
                <c:pt idx="79">
                  <c:v>33.424640358959721</c:v>
                </c:pt>
                <c:pt idx="80">
                  <c:v>27.510201892111635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305664"/>
        <c:axId val="306377472"/>
      </c:scatterChart>
      <c:valAx>
        <c:axId val="306305664"/>
        <c:scaling>
          <c:orientation val="minMax"/>
          <c:max val="100"/>
          <c:min val="-100"/>
        </c:scaling>
        <c:delete val="0"/>
        <c:axPos val="b"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306377472"/>
        <c:crosses val="autoZero"/>
        <c:crossBetween val="midCat"/>
      </c:valAx>
      <c:valAx>
        <c:axId val="306377472"/>
        <c:scaling>
          <c:orientation val="minMax"/>
          <c:max val="100"/>
          <c:min val="-1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063056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Movement with suitable initial velocity to pass through origin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3.5243537985634142E-2"/>
          <c:y val="3.5503804708646142E-2"/>
          <c:w val="0.91458385416666665"/>
          <c:h val="0.95104097222222217"/>
        </c:manualLayout>
      </c:layout>
      <c:scatterChart>
        <c:scatterStyle val="lineMarker"/>
        <c:varyColors val="0"/>
        <c:ser>
          <c:idx val="0"/>
          <c:order val="0"/>
          <c:tx>
            <c:v>XY</c:v>
          </c:tx>
          <c:marker>
            <c:symbol val="none"/>
          </c:marker>
          <c:xVal>
            <c:numRef>
              <c:f>'TIME EVOLUTION'!$I$50:$I$910</c:f>
              <c:numCache>
                <c:formatCode>General</c:formatCode>
                <c:ptCount val="861"/>
                <c:pt idx="0">
                  <c:v>0</c:v>
                </c:pt>
                <c:pt idx="1">
                  <c:v>3.4592569951881575</c:v>
                </c:pt>
                <c:pt idx="2">
                  <c:v>6.6762154029756244</c:v>
                </c:pt>
                <c:pt idx="3">
                  <c:v>9.4192793356793523</c:v>
                </c:pt>
                <c:pt idx="4">
                  <c:v>11.47782120068053</c:v>
                </c:pt>
                <c:pt idx="5">
                  <c:v>12.671590617129272</c:v>
                </c:pt>
                <c:pt idx="6">
                  <c:v>12.858881440026686</c:v>
                </c:pt>
                <c:pt idx="7">
                  <c:v>11.94312149627692</c:v>
                </c:pt>
                <c:pt idx="8">
                  <c:v>9.8776129249693856</c:v>
                </c:pt>
                <c:pt idx="9">
                  <c:v>6.6682252437749163</c:v>
                </c:pt>
                <c:pt idx="10">
                  <c:v>2.3739254706224888</c:v>
                </c:pt>
                <c:pt idx="11">
                  <c:v>-2.894883468464577</c:v>
                </c:pt>
                <c:pt idx="12">
                  <c:v>-8.9801566895626319</c:v>
                </c:pt>
                <c:pt idx="13">
                  <c:v>-15.68198847585049</c:v>
                </c:pt>
                <c:pt idx="14">
                  <c:v>-22.766155294139416</c:v>
                </c:pt>
                <c:pt idx="15">
                  <c:v>-29.973124249046553</c:v>
                </c:pt>
                <c:pt idx="16">
                  <c:v>-37.028171126417973</c:v>
                </c:pt>
                <c:pt idx="17">
                  <c:v>-43.652206936775507</c:v>
                </c:pt>
                <c:pt idx="18">
                  <c:v>-49.572882596056672</c:v>
                </c:pt>
                <c:pt idx="19">
                  <c:v>-54.535529252054687</c:v>
                </c:pt>
                <c:pt idx="20">
                  <c:v>-58.313497274676358</c:v>
                </c:pt>
                <c:pt idx="21">
                  <c:v>-60.717479867186178</c:v>
                </c:pt>
                <c:pt idx="22">
                  <c:v>-61.60344671981872</c:v>
                </c:pt>
                <c:pt idx="23">
                  <c:v>-60.878867553356443</c:v>
                </c:pt>
                <c:pt idx="24">
                  <c:v>-58.506972628544681</c:v>
                </c:pt>
                <c:pt idx="25">
                  <c:v>-54.508874656848292</c:v>
                </c:pt>
                <c:pt idx="26">
                  <c:v>-48.963460963956585</c:v>
                </c:pt>
                <c:pt idx="27">
                  <c:v>-42.005052872643567</c:v>
                </c:pt>
                <c:pt idx="28">
                  <c:v>-33.818917580987858</c:v>
                </c:pt>
                <c:pt idx="29">
                  <c:v>-24.634802801970793</c:v>
                </c:pt>
                <c:pt idx="30">
                  <c:v>-14.718742719057637</c:v>
                </c:pt>
                <c:pt idx="31">
                  <c:v>-4.3634522837774643</c:v>
                </c:pt>
                <c:pt idx="32">
                  <c:v>6.1223171897326729</c:v>
                </c:pt>
                <c:pt idx="33">
                  <c:v>16.42504701798206</c:v>
                </c:pt>
                <c:pt idx="34">
                  <c:v>26.237905860790537</c:v>
                </c:pt>
                <c:pt idx="35">
                  <c:v>35.271943924294412</c:v>
                </c:pt>
                <c:pt idx="36">
                  <c:v>43.266590750040301</c:v>
                </c:pt>
                <c:pt idx="37">
                  <c:v>49.999048285204303</c:v>
                </c:pt>
                <c:pt idx="38">
                  <c:v>55.292214704097276</c:v>
                </c:pt>
                <c:pt idx="39">
                  <c:v>59.020832659550301</c:v>
                </c:pt>
                <c:pt idx="40">
                  <c:v>61.115625967595875</c:v>
                </c:pt>
                <c:pt idx="41">
                  <c:v>61.565268371046407</c:v>
                </c:pt>
                <c:pt idx="42">
                  <c:v>60.416113817565368</c:v>
                </c:pt>
                <c:pt idx="43">
                  <c:v>57.769706211824811</c:v>
                </c:pt>
                <c:pt idx="44">
                  <c:v>53.778174337344637</c:v>
                </c:pt>
                <c:pt idx="45">
                  <c:v>48.637701101739736</c:v>
                </c:pt>
                <c:pt idx="46">
                  <c:v>42.580332120679735</c:v>
                </c:pt>
                <c:pt idx="47">
                  <c:v>35.864453905610901</c:v>
                </c:pt>
                <c:pt idx="48">
                  <c:v>28.764323966449943</c:v>
                </c:pt>
                <c:pt idx="49">
                  <c:v>21.559071918033968</c:v>
                </c:pt>
                <c:pt idx="50">
                  <c:v>14.521610732081747</c:v>
                </c:pt>
                <c:pt idx="51">
                  <c:v>7.9078998156964664</c:v>
                </c:pt>
                <c:pt idx="52">
                  <c:v>1.9469865322073667</c:v>
                </c:pt>
                <c:pt idx="53">
                  <c:v>-3.1677792786118117</c:v>
                </c:pt>
                <c:pt idx="54">
                  <c:v>-7.2860109878677184</c:v>
                </c:pt>
                <c:pt idx="55">
                  <c:v>-10.305745834310956</c:v>
                </c:pt>
                <c:pt idx="56">
                  <c:v>-12.17688819476488</c:v>
                </c:pt>
                <c:pt idx="57">
                  <c:v>-12.902504407346337</c:v>
                </c:pt>
                <c:pt idx="58">
                  <c:v>-12.537924544423287</c:v>
                </c:pt>
                <c:pt idx="59">
                  <c:v>-11.187694698140977</c:v>
                </c:pt>
                <c:pt idx="60">
                  <c:v>-9.0005096930527291</c:v>
                </c:pt>
                <c:pt idx="61">
                  <c:v>-6.1623372287655407</c:v>
                </c:pt>
                <c:pt idx="62">
                  <c:v>-2.8880170420783635</c:v>
                </c:pt>
                <c:pt idx="63">
                  <c:v>0.58832013578766851</c:v>
                </c:pt>
                <c:pt idx="64">
                  <c:v>4.0236217087867043</c:v>
                </c:pt>
                <c:pt idx="65">
                  <c:v>7.1766467058589933</c:v>
                </c:pt>
                <c:pt idx="66">
                  <c:v>9.8186252917846577</c:v>
                </c:pt>
                <c:pt idx="67">
                  <c:v>11.743408926754809</c:v>
                </c:pt>
                <c:pt idx="68">
                  <c:v>12.776696230126094</c:v>
                </c:pt>
                <c:pt idx="69">
                  <c:v>12.783956676956661</c:v>
                </c:pt>
                <c:pt idx="70">
                  <c:v>11.676726494162782</c:v>
                </c:pt>
                <c:pt idx="71">
                  <c:v>9.4170164406668899</c:v>
                </c:pt>
                <c:pt idx="72">
                  <c:v>6.0196469445042027</c:v>
                </c:pt>
                <c:pt idx="73">
                  <c:v>1.5524093029176707</c:v>
                </c:pt>
                <c:pt idx="74">
                  <c:v>-3.8659609952711138</c:v>
                </c:pt>
                <c:pt idx="75">
                  <c:v>-10.069924781617079</c:v>
                </c:pt>
                <c:pt idx="76">
                  <c:v>-16.853234411219404</c:v>
                </c:pt>
                <c:pt idx="77">
                  <c:v>-23.976745699595789</c:v>
                </c:pt>
                <c:pt idx="78">
                  <c:v>-31.177639257630943</c:v>
                </c:pt>
                <c:pt idx="79">
                  <c:v>-38.179686722361161</c:v>
                </c:pt>
                <c:pt idx="80">
                  <c:v>-44.704154715095953</c:v>
                </c:pt>
                <c:pt idx="81">
                  <c:v>-50.480912903524619</c:v>
                </c:pt>
                <c:pt idx="82">
                  <c:v>-55.25930336597046</c:v>
                </c:pt>
                <c:pt idx="83">
                  <c:v>-58.818336930170823</c:v>
                </c:pt>
                <c:pt idx="84">
                  <c:v>-60.975807958442545</c:v>
                </c:pt>
                <c:pt idx="85">
                  <c:v>-61.595961157606652</c:v>
                </c:pt>
                <c:pt idx="86">
                  <c:v>-60.595400737049737</c:v>
                </c:pt>
                <c:pt idx="87">
                  <c:v>-57.947001369348385</c:v>
                </c:pt>
                <c:pt idx="88">
                  <c:v>-53.681659178345768</c:v>
                </c:pt>
                <c:pt idx="89">
                  <c:v>-47.887806258020966</c:v>
                </c:pt>
                <c:pt idx="90">
                  <c:v>-40.708700620469678</c:v>
                </c:pt>
                <c:pt idx="91">
                  <c:v>-32.337591466446682</c:v>
                </c:pt>
                <c:pt idx="92">
                  <c:v>-23.010943766024361</c:v>
                </c:pt>
                <c:pt idx="93">
                  <c:v>-12.999982983528282</c:v>
                </c:pt>
                <c:pt idx="94">
                  <c:v>-2.6008873216098225</c:v>
                </c:pt>
                <c:pt idx="95">
                  <c:v>7.8759915543672729</c:v>
                </c:pt>
                <c:pt idx="96">
                  <c:v>18.117459851501273</c:v>
                </c:pt>
                <c:pt idx="97">
                  <c:v>27.818923704903021</c:v>
                </c:pt>
                <c:pt idx="98">
                  <c:v>36.695496226202742</c:v>
                </c:pt>
                <c:pt idx="99">
                  <c:v>44.492337094885414</c:v>
                </c:pt>
                <c:pt idx="100">
                  <c:v>50.99382265659532</c:v>
                </c:pt>
                <c:pt idx="101">
                  <c:v>56.031190833095287</c:v>
                </c:pt>
                <c:pt idx="102">
                  <c:v>59.488365570767591</c:v>
                </c:pt>
                <c:pt idx="103">
                  <c:v>61.305737653376994</c:v>
                </c:pt>
                <c:pt idx="104">
                  <c:v>61.481759610701239</c:v>
                </c:pt>
                <c:pt idx="105">
                  <c:v>60.072298947770264</c:v>
                </c:pt>
                <c:pt idx="106">
                  <c:v>57.187782558157352</c:v>
                </c:pt>
                <c:pt idx="107">
                  <c:v>52.98825244257435</c:v>
                </c:pt>
                <c:pt idx="108">
                  <c:v>47.67653526024975</c:v>
                </c:pt>
                <c:pt idx="109">
                  <c:v>41.489802518563039</c:v>
                </c:pt>
                <c:pt idx="110">
                  <c:v>34.68986140410999</c:v>
                </c:pt>
                <c:pt idx="111">
                  <c:v>27.552565865902423</c:v>
                </c:pt>
                <c:pt idx="112">
                  <c:v>20.35677161104536</c:v>
                </c:pt>
                <c:pt idx="113">
                  <c:v>13.373275817737968</c:v>
                </c:pt>
                <c:pt idx="114">
                  <c:v>6.8541819367146006</c:v>
                </c:pt>
                <c:pt idx="115">
                  <c:v>1.0231119679636411</c:v>
                </c:pt>
                <c:pt idx="116">
                  <c:v>-3.9333462079044494</c:v>
                </c:pt>
                <c:pt idx="117">
                  <c:v>-7.8726190970568171</c:v>
                </c:pt>
                <c:pt idx="118">
                  <c:v>-10.701281757582889</c:v>
                </c:pt>
                <c:pt idx="119">
                  <c:v>-12.378146672739113</c:v>
                </c:pt>
                <c:pt idx="120">
                  <c:v>-12.915190540216622</c:v>
                </c:pt>
                <c:pt idx="121">
                  <c:v>-12.376289175577273</c:v>
                </c:pt>
                <c:pt idx="122">
                  <c:v>-10.873818834941666</c:v>
                </c:pt>
                <c:pt idx="123">
                  <c:v>-8.5632679658685582</c:v>
                </c:pt>
                <c:pt idx="124">
                  <c:v>-5.6360832729741652</c:v>
                </c:pt>
                <c:pt idx="125">
                  <c:v>-2.3110448461297262</c:v>
                </c:pt>
                <c:pt idx="126">
                  <c:v>1.1754758856521477</c:v>
                </c:pt>
                <c:pt idx="127">
                  <c:v>4.5799767987588016</c:v>
                </c:pt>
                <c:pt idx="128">
                  <c:v>7.6625769210850176</c:v>
                </c:pt>
                <c:pt idx="129">
                  <c:v>10.197620404382302</c:v>
                </c:pt>
                <c:pt idx="130">
                  <c:v>11.983699477853776</c:v>
                </c:pt>
                <c:pt idx="131">
                  <c:v>12.852686540348079</c:v>
                </c:pt>
                <c:pt idx="132">
                  <c:v>12.677405292491512</c:v>
                </c:pt>
                <c:pt idx="133">
                  <c:v>11.377625408843107</c:v>
                </c:pt>
                <c:pt idx="134">
                  <c:v>8.9241325235685522</c:v>
                </c:pt>
                <c:pt idx="135">
                  <c:v>5.3407025648504893</c:v>
                </c:pt>
                <c:pt idx="136">
                  <c:v>0.70389363779741954</c:v>
                </c:pt>
                <c:pt idx="137">
                  <c:v>-4.8593436385532467</c:v>
                </c:pt>
                <c:pt idx="138">
                  <c:v>-11.176148690970521</c:v>
                </c:pt>
                <c:pt idx="139">
                  <c:v>-18.034153523778105</c:v>
                </c:pt>
                <c:pt idx="140">
                  <c:v>-25.189554858545741</c:v>
                </c:pt>
                <c:pt idx="141">
                  <c:v>-32.376538010725262</c:v>
                </c:pt>
                <c:pt idx="142">
                  <c:v>-39.317679758448399</c:v>
                </c:pt>
                <c:pt idx="143">
                  <c:v>-45.734917415559039</c:v>
                </c:pt>
                <c:pt idx="144">
                  <c:v>-51.360647714945337</c:v>
                </c:pt>
                <c:pt idx="145">
                  <c:v>-55.948512890818172</c:v>
                </c:pt>
                <c:pt idx="146">
                  <c:v>-59.283442778004414</c:v>
                </c:pt>
                <c:pt idx="147">
                  <c:v>-61.190550377359315</c:v>
                </c:pt>
                <c:pt idx="148">
                  <c:v>-61.542523037887506</c:v>
                </c:pt>
                <c:pt idx="149">
                  <c:v>-60.265210406062188</c:v>
                </c:pt>
                <c:pt idx="150">
                  <c:v>-57.341181248748796</c:v>
                </c:pt>
                <c:pt idx="151">
                  <c:v>-52.811101348608851</c:v>
                </c:pt>
                <c:pt idx="152">
                  <c:v>-46.772870715658591</c:v>
                </c:pt>
                <c:pt idx="153">
                  <c:v>-39.37854693367634</c:v>
                </c:pt>
                <c:pt idx="154">
                  <c:v>-30.829169041699281</c:v>
                </c:pt>
                <c:pt idx="155">
                  <c:v>-21.367679454128993</c:v>
                </c:pt>
                <c:pt idx="156">
                  <c:v>-11.270216740835451</c:v>
                </c:pt>
                <c:pt idx="157">
                  <c:v>-0.83611662351000238</c:v>
                </c:pt>
                <c:pt idx="158">
                  <c:v>9.6229902722905418</c:v>
                </c:pt>
                <c:pt idx="159">
                  <c:v>19.794559575829034</c:v>
                </c:pt>
                <c:pt idx="160">
                  <c:v>29.376549926737546</c:v>
                </c:pt>
                <c:pt idx="161">
                  <c:v>38.088430602753</c:v>
                </c:pt>
                <c:pt idx="162">
                  <c:v>45.681351509719505</c:v>
                </c:pt>
                <c:pt idx="163">
                  <c:v>51.947080218856364</c:v>
                </c:pt>
                <c:pt idx="164">
                  <c:v>56.725359589923613</c:v>
                </c:pt>
                <c:pt idx="165">
                  <c:v>59.9094020866739</c:v>
                </c:pt>
                <c:pt idx="166">
                  <c:v>61.449310682429605</c:v>
                </c:pt>
                <c:pt idx="167">
                  <c:v>61.353298331869667</c:v>
                </c:pt>
                <c:pt idx="168">
                  <c:v>59.686665083777854</c:v>
                </c:pt>
                <c:pt idx="169">
                  <c:v>56.568580562868405</c:v>
                </c:pt>
                <c:pt idx="170">
                  <c:v>52.166806229984687</c:v>
                </c:pt>
                <c:pt idx="171">
                  <c:v>46.690573091340013</c:v>
                </c:pt>
                <c:pt idx="172">
                  <c:v>40.381903138149326</c:v>
                </c:pt>
                <c:pt idx="173">
                  <c:v>33.505723872461203</c:v>
                </c:pt>
                <c:pt idx="174">
                  <c:v>26.339172388089025</c:v>
                </c:pt>
                <c:pt idx="175">
                  <c:v>19.160516759019224</c:v>
                </c:pt>
                <c:pt idx="176">
                  <c:v>12.23813670463427</c:v>
                </c:pt>
                <c:pt idx="177">
                  <c:v>5.8200020951185891</c:v>
                </c:pt>
                <c:pt idx="178">
                  <c:v>0.12406697774120104</c:v>
                </c:pt>
                <c:pt idx="179">
                  <c:v>-4.6700407118221285</c:v>
                </c:pt>
                <c:pt idx="180">
                  <c:v>-8.4277062335008424</c:v>
                </c:pt>
                <c:pt idx="181">
                  <c:v>-11.064130066435391</c:v>
                </c:pt>
                <c:pt idx="182">
                  <c:v>-12.547059072361847</c:v>
                </c:pt>
                <c:pt idx="183">
                  <c:v>-12.897344405754493</c:v>
                </c:pt>
                <c:pt idx="184">
                  <c:v>-12.187311201756382</c:v>
                </c:pt>
                <c:pt idx="185">
                  <c:v>-10.537013021058248</c:v>
                </c:pt>
                <c:pt idx="186">
                  <c:v>-8.10852898981239</c:v>
                </c:pt>
                <c:pt idx="187">
                  <c:v>-5.0985401490116011</c:v>
                </c:pt>
                <c:pt idx="188">
                  <c:v>-1.7294905835167809</c:v>
                </c:pt>
                <c:pt idx="189">
                  <c:v>1.7603043214996184</c:v>
                </c:pt>
                <c:pt idx="190">
                  <c:v>5.1271979166256125</c:v>
                </c:pt>
                <c:pt idx="191">
                  <c:v>8.1329700359358625</c:v>
                </c:pt>
                <c:pt idx="192">
                  <c:v>10.555363144374301</c:v>
                </c:pt>
                <c:pt idx="193">
                  <c:v>12.197966459889143</c:v>
                </c:pt>
                <c:pt idx="194">
                  <c:v>12.899043775931105</c:v>
                </c:pt>
                <c:pt idx="195">
                  <c:v>12.538943079756907</c:v>
                </c:pt>
                <c:pt idx="196">
                  <c:v>11.04578295938814</c:v>
                </c:pt>
                <c:pt idx="197">
                  <c:v>8.3991799451692728</c:v>
                </c:pt>
                <c:pt idx="198">
                  <c:v>4.6318595791924277</c:v>
                </c:pt>
                <c:pt idx="199">
                  <c:v>-0.1709209934604736</c:v>
                </c:pt>
                <c:pt idx="200">
                  <c:v>-5.8741231586906268</c:v>
                </c:pt>
                <c:pt idx="201">
                  <c:v>-12.297746535993037</c:v>
                </c:pt>
                <c:pt idx="202">
                  <c:v>-19.223531737284841</c:v>
                </c:pt>
                <c:pt idx="203">
                  <c:v>-26.403283693045974</c:v>
                </c:pt>
                <c:pt idx="204">
                  <c:v>-33.568487497748656</c:v>
                </c:pt>
                <c:pt idx="205">
                  <c:v>-40.440836207922963</c:v>
                </c:pt>
                <c:pt idx="206">
                  <c:v>-46.743252651740129</c:v>
                </c:pt>
                <c:pt idx="207">
                  <c:v>-52.210966578831169</c:v>
                </c:pt>
                <c:pt idx="208">
                  <c:v>-56.602205230021745</c:v>
                </c:pt>
                <c:pt idx="209">
                  <c:v>-59.708069778671728</c:v>
                </c:pt>
                <c:pt idx="210">
                  <c:v>-61.361201525809079</c:v>
                </c:pt>
                <c:pt idx="211">
                  <c:v>-61.442888977439083</c:v>
                </c:pt>
                <c:pt idx="212">
                  <c:v>-59.888328120767774</c:v>
                </c:pt>
                <c:pt idx="213">
                  <c:v>-56.689820916886191</c:v>
                </c:pt>
                <c:pt idx="214">
                  <c:v>-51.897778351615663</c:v>
                </c:pt>
                <c:pt idx="215">
                  <c:v>-45.619481100299126</c:v>
                </c:pt>
                <c:pt idx="216">
                  <c:v>-38.015639517423338</c:v>
                </c:pt>
                <c:pt idx="217">
                  <c:v>-29.294881731084512</c:v>
                </c:pt>
                <c:pt idx="218">
                  <c:v>-19.706380640944804</c:v>
                </c:pt>
                <c:pt idx="219">
                  <c:v>-9.5309043224366956</c:v>
                </c:pt>
                <c:pt idx="220">
                  <c:v>0.92936320385062698</c:v>
                </c:pt>
                <c:pt idx="221">
                  <c:v>11.361835156427457</c:v>
                </c:pt>
                <c:pt idx="222">
                  <c:v>21.454940400669937</c:v>
                </c:pt>
                <c:pt idx="223">
                  <c:v>30.909502289932806</c:v>
                </c:pt>
                <c:pt idx="224">
                  <c:v>39.449634717997185</c:v>
                </c:pt>
                <c:pt idx="225">
                  <c:v>46.832731294809427</c:v>
                </c:pt>
                <c:pt idx="226">
                  <c:v>52.858159495506747</c:v>
                </c:pt>
                <c:pt idx="227">
                  <c:v>57.374322944324291</c:v>
                </c:pt>
                <c:pt idx="228">
                  <c:v>60.283819637623345</c:v>
                </c:pt>
                <c:pt idx="229">
                  <c:v>61.546499311056628</c:v>
                </c:pt>
                <c:pt idx="230">
                  <c:v>61.180306313839857</c:v>
                </c:pt>
                <c:pt idx="231">
                  <c:v>59.259881958982369</c:v>
                </c:pt>
                <c:pt idx="232">
                  <c:v>55.912988886329494</c:v>
                </c:pt>
                <c:pt idx="233">
                  <c:v>51.314905982015901</c:v>
                </c:pt>
                <c:pt idx="234">
                  <c:v>45.681022422813342</c:v>
                </c:pt>
                <c:pt idx="235">
                  <c:v>39.257930275365837</c:v>
                </c:pt>
                <c:pt idx="236">
                  <c:v>32.313373962744137</c:v>
                </c:pt>
                <c:pt idx="237">
                  <c:v>25.125459476397442</c:v>
                </c:pt>
                <c:pt idx="238">
                  <c:v>17.971554693828306</c:v>
                </c:pt>
                <c:pt idx="239">
                  <c:v>11.117323435932402</c:v>
                </c:pt>
                <c:pt idx="240">
                  <c:v>4.8063295239077357</c:v>
                </c:pt>
                <c:pt idx="241">
                  <c:v>-0.74937666155188087</c:v>
                </c:pt>
                <c:pt idx="242">
                  <c:v>-5.3773167989254711</c:v>
                </c:pt>
                <c:pt idx="243">
                  <c:v>-8.9509710990193643</c:v>
                </c:pt>
                <c:pt idx="244">
                  <c:v>-11.394242916925732</c:v>
                </c:pt>
                <c:pt idx="245">
                  <c:v>-12.683829301301605</c:v>
                </c:pt>
                <c:pt idx="246">
                  <c:v>-12.849409600959131</c:v>
                </c:pt>
                <c:pt idx="247">
                  <c:v>-11.97165200753698</c:v>
                </c:pt>
                <c:pt idx="248">
                  <c:v>-10.178125602707837</c:v>
                </c:pt>
                <c:pt idx="249">
                  <c:v>-7.6372895961033471</c:v>
                </c:pt>
                <c:pt idx="250">
                  <c:v>-4.5508086262184833</c:v>
                </c:pt>
                <c:pt idx="251">
                  <c:v>-1.1445101685485017</c:v>
                </c:pt>
                <c:pt idx="252">
                  <c:v>2.3416454292030733</c:v>
                </c:pt>
                <c:pt idx="253">
                  <c:v>5.6641721609953981</c:v>
                </c:pt>
                <c:pt idx="254">
                  <c:v>8.5868095504059738</c:v>
                </c:pt>
                <c:pt idx="255">
                  <c:v>10.89097876374025</c:v>
                </c:pt>
                <c:pt idx="256">
                  <c:v>12.385516433167263</c:v>
                </c:pt>
                <c:pt idx="257">
                  <c:v>12.915287943816685</c:v>
                </c:pt>
                <c:pt idx="258">
                  <c:v>12.368326886458782</c:v>
                </c:pt>
                <c:pt idx="259">
                  <c:v>10.681206509019928</c:v>
                </c:pt>
                <c:pt idx="260">
                  <c:v>7.842419954634761</c:v>
                </c:pt>
                <c:pt idx="261">
                  <c:v>3.8936260177668527</c:v>
                </c:pt>
                <c:pt idx="262">
                  <c:v>-1.0712971095496935</c:v>
                </c:pt>
                <c:pt idx="263">
                  <c:v>-6.9093595167551625</c:v>
                </c:pt>
                <c:pt idx="264">
                  <c:v>-13.433611129927948</c:v>
                </c:pt>
                <c:pt idx="265">
                  <c:v>-20.420137252264098</c:v>
                </c:pt>
                <c:pt idx="266">
                  <c:v>-27.616623771623932</c:v>
                </c:pt>
                <c:pt idx="267">
                  <c:v>-34.752154179989105</c:v>
                </c:pt>
                <c:pt idx="268">
                  <c:v>-41.547850445873792</c:v>
                </c:pt>
                <c:pt idx="269">
                  <c:v>-47.727935117499499</c:v>
                </c:pt>
                <c:pt idx="270">
                  <c:v>-53.030774203957655</c:v>
                </c:pt>
                <c:pt idx="271">
                  <c:v>-57.219460104897941</c:v>
                </c:pt>
                <c:pt idx="272">
                  <c:v>-60.091511157918326</c:v>
                </c:pt>
                <c:pt idx="273">
                  <c:v>-61.487298567546922</c:v>
                </c:pt>
                <c:pt idx="274">
                  <c:v>-61.296861217461107</c:v>
                </c:pt>
                <c:pt idx="275">
                  <c:v>-59.464832175484034</c:v>
                </c:pt>
                <c:pt idx="276">
                  <c:v>-55.993275064650163</c:v>
                </c:pt>
                <c:pt idx="277">
                  <c:v>-50.942310937752943</c:v>
                </c:pt>
                <c:pt idx="278">
                  <c:v>-44.428503578326705</c:v>
                </c:pt>
                <c:pt idx="279">
                  <c:v>-36.621059786154134</c:v>
                </c:pt>
                <c:pt idx="280">
                  <c:v>-27.735987663831935</c:v>
                </c:pt>
                <c:pt idx="281">
                  <c:v>-18.028436762321938</c:v>
                </c:pt>
                <c:pt idx="282">
                  <c:v>-7.7835159505768141</c:v>
                </c:pt>
                <c:pt idx="283">
                  <c:v>2.6940548187267974</c:v>
                </c:pt>
                <c:pt idx="284">
                  <c:v>13.091056468980048</c:v>
                </c:pt>
                <c:pt idx="285">
                  <c:v>23.097213840195646</c:v>
                </c:pt>
                <c:pt idx="286">
                  <c:v>32.416524043858672</c:v>
                </c:pt>
                <c:pt idx="287">
                  <c:v>40.778028911012115</c:v>
                </c:pt>
                <c:pt idx="288">
                  <c:v>47.94561234402353</c:v>
                </c:pt>
                <c:pt idx="289">
                  <c:v>53.726442023126253</c:v>
                </c:pt>
                <c:pt idx="290">
                  <c:v>57.977728630406418</c:v>
                </c:pt>
                <c:pt idx="291">
                  <c:v>60.611542398496177</c:v>
                </c:pt>
                <c:pt idx="292">
                  <c:v>61.597503716182892</c:v>
                </c:pt>
                <c:pt idx="293">
                  <c:v>60.963248666963068</c:v>
                </c:pt>
                <c:pt idx="294">
                  <c:v>58.792658390779792</c:v>
                </c:pt>
                <c:pt idx="295">
                  <c:v>55.22192954188116</c:v>
                </c:pt>
                <c:pt idx="296">
                  <c:v>50.433648351025241</c:v>
                </c:pt>
                <c:pt idx="297">
                  <c:v>44.649109498406958</c:v>
                </c:pt>
                <c:pt idx="298">
                  <c:v>38.119190036157946</c:v>
                </c:pt>
                <c:pt idx="299">
                  <c:v>31.114145223368006</c:v>
                </c:pt>
                <c:pt idx="300">
                  <c:v>23.912735104686917</c:v>
                </c:pt>
                <c:pt idx="301">
                  <c:v>16.791116312644924</c:v>
                </c:pt>
                <c:pt idx="302">
                  <c:v>10.011941891668776</c:v>
                </c:pt>
                <c:pt idx="303">
                  <c:v>3.8141026071452164</c:v>
                </c:pt>
                <c:pt idx="304">
                  <c:v>-1.5964834016302523</c:v>
                </c:pt>
                <c:pt idx="305">
                  <c:v>-6.0546685692805715</c:v>
                </c:pt>
                <c:pt idx="306">
                  <c:v>-9.4421546835327437</c:v>
                </c:pt>
                <c:pt idx="307">
                  <c:v>-11.691615201144165</c:v>
                </c:pt>
                <c:pt idx="308">
                  <c:v>-12.788702690496859</c:v>
                </c:pt>
                <c:pt idx="309">
                  <c:v>-12.771868131367594</c:v>
                </c:pt>
                <c:pt idx="310">
                  <c:v>-11.730006796418827</c:v>
                </c:pt>
                <c:pt idx="311">
                  <c:v>-9.7980327708401216</c:v>
                </c:pt>
                <c:pt idx="312">
                  <c:v>-7.1505673477953975</c:v>
                </c:pt>
                <c:pt idx="313">
                  <c:v>-3.9940022457183755</c:v>
                </c:pt>
                <c:pt idx="314">
                  <c:v>-0.55726380563963929</c:v>
                </c:pt>
                <c:pt idx="315">
                  <c:v>2.9183435613792206</c:v>
                </c:pt>
                <c:pt idx="316">
                  <c:v>6.1897994757671686</c:v>
                </c:pt>
                <c:pt idx="317">
                  <c:v>9.0230997636990988</c:v>
                </c:pt>
                <c:pt idx="318">
                  <c:v>11.203620417673466</c:v>
                </c:pt>
                <c:pt idx="319">
                  <c:v>12.545689824104628</c:v>
                </c:pt>
                <c:pt idx="320">
                  <c:v>12.900977493428933</c:v>
                </c:pt>
                <c:pt idx="321">
                  <c:v>12.165355002857456</c:v>
                </c:pt>
                <c:pt idx="322">
                  <c:v>10.283946160790734</c:v>
                </c:pt>
                <c:pt idx="323">
                  <c:v>7.2541560773347955</c:v>
                </c:pt>
                <c:pt idx="324">
                  <c:v>3.1265499751500907</c:v>
                </c:pt>
                <c:pt idx="325">
                  <c:v>-1.9964610419364479</c:v>
                </c:pt>
                <c:pt idx="326">
                  <c:v>-7.9640818788929391</c:v>
                </c:pt>
                <c:pt idx="327">
                  <c:v>-14.582611187396376</c:v>
                </c:pt>
                <c:pt idx="328">
                  <c:v>-21.622721906988062</c:v>
                </c:pt>
                <c:pt idx="329">
                  <c:v>-28.82825877079793</c:v>
                </c:pt>
                <c:pt idx="330">
                  <c:v>-35.926205494574788</c:v>
                </c:pt>
                <c:pt idx="331">
                  <c:v>-42.637426735740554</c:v>
                </c:pt>
                <c:pt idx="332">
                  <c:v>-48.68775799665903</c:v>
                </c:pt>
                <c:pt idx="333">
                  <c:v>-53.819001735773888</c:v>
                </c:pt>
                <c:pt idx="334">
                  <c:v>-57.799390646537404</c:v>
                </c:pt>
                <c:pt idx="335">
                  <c:v>-60.433099270052168</c:v>
                </c:pt>
                <c:pt idx="336">
                  <c:v>-61.568422027897547</c:v>
                </c:pt>
                <c:pt idx="337">
                  <c:v>-61.104287934970451</c:v>
                </c:pt>
                <c:pt idx="338">
                  <c:v>-58.994847608287181</c:v>
                </c:pt>
                <c:pt idx="339">
                  <c:v>-55.251944130545496</c:v>
                </c:pt>
                <c:pt idx="340">
                  <c:v>-49.945362838343222</c:v>
                </c:pt>
                <c:pt idx="341">
                  <c:v>-43.200842863447527</c:v>
                </c:pt>
                <c:pt idx="342">
                  <c:v>-35.195921770682155</c:v>
                </c:pt>
                <c:pt idx="343">
                  <c:v>-26.153770386142305</c:v>
                </c:pt>
                <c:pt idx="344">
                  <c:v>-16.335254482384681</c:v>
                </c:pt>
                <c:pt idx="345">
                  <c:v>-6.0295302161145967</c:v>
                </c:pt>
                <c:pt idx="346">
                  <c:v>4.4564616964384083</c:v>
                </c:pt>
                <c:pt idx="347">
                  <c:v>14.809194443062411</c:v>
                </c:pt>
                <c:pt idx="348">
                  <c:v>24.720010144904506</c:v>
                </c:pt>
                <c:pt idx="349">
                  <c:v>33.896385210003423</c:v>
                </c:pt>
                <c:pt idx="350">
                  <c:v>42.072567286868008</c:v>
                </c:pt>
                <c:pt idx="351">
                  <c:v>49.019169998184971</c:v>
                </c:pt>
                <c:pt idx="352">
                  <c:v>54.551352934302777</c:v>
                </c:pt>
                <c:pt idx="353">
                  <c:v>58.535270437110498</c:v>
                </c:pt>
                <c:pt idx="354">
                  <c:v>60.892541276174953</c:v>
                </c:pt>
                <c:pt idx="355">
                  <c:v>61.602569681320212</c:v>
                </c:pt>
                <c:pt idx="356">
                  <c:v>60.702633230501306</c:v>
                </c:pt>
                <c:pt idx="357">
                  <c:v>58.285741415063072</c:v>
                </c:pt>
                <c:pt idx="358">
                  <c:v>54.496356802118292</c:v>
                </c:pt>
                <c:pt idx="359">
                  <c:v>49.524155081474007</c:v>
                </c:pt>
                <c:pt idx="360">
                  <c:v>43.596077567200986</c:v>
                </c:pt>
                <c:pt idx="361">
                  <c:v>36.966996849590288</c:v>
                </c:pt>
                <c:pt idx="362">
                  <c:v>29.909370595244166</c:v>
                </c:pt>
                <c:pt idx="363">
                  <c:v>22.702297816441973</c:v>
                </c:pt>
                <c:pt idx="364">
                  <c:v>15.620414718138253</c:v>
                </c:pt>
                <c:pt idx="365">
                  <c:v>8.9230725838805665</c:v>
                </c:pt>
                <c:pt idx="366">
                  <c:v>2.8442278775937964</c:v>
                </c:pt>
                <c:pt idx="367">
                  <c:v>-2.4165546833088234</c:v>
                </c:pt>
                <c:pt idx="368">
                  <c:v>-6.7016307034416815</c:v>
                </c:pt>
                <c:pt idx="369">
                  <c:v>-9.9010404638853657</c:v>
                </c:pt>
                <c:pt idx="370">
                  <c:v>-11.956284448888463</c:v>
                </c:pt>
                <c:pt idx="371">
                  <c:v>-12.861965603637067</c:v>
                </c:pt>
                <c:pt idx="372">
                  <c:v>-12.66523974503812</c:v>
                </c:pt>
                <c:pt idx="373">
                  <c:v>-11.46310367706738</c:v>
                </c:pt>
                <c:pt idx="374">
                  <c:v>-9.3976374373387248</c:v>
                </c:pt>
                <c:pt idx="375">
                  <c:v>-6.6493992520648435</c:v>
                </c:pt>
                <c:pt idx="376">
                  <c:v>-3.4292459214910491</c:v>
                </c:pt>
                <c:pt idx="377">
                  <c:v>3.1085463666246153E-2</c:v>
                </c:pt>
                <c:pt idx="378">
                  <c:v>3.4892488850876409</c:v>
                </c:pt>
                <c:pt idx="379">
                  <c:v>6.7029940334330043</c:v>
                </c:pt>
                <c:pt idx="380">
                  <c:v>9.4408670365988563</c:v>
                </c:pt>
                <c:pt idx="381">
                  <c:v>11.492470254335332</c:v>
                </c:pt>
                <c:pt idx="382">
                  <c:v>12.677861797605217</c:v>
                </c:pt>
                <c:pt idx="383">
                  <c:v>12.855709935636055</c:v>
                </c:pt>
                <c:pt idx="384">
                  <c:v>11.929867501448481</c:v>
                </c:pt>
                <c:pt idx="385">
                  <c:v>9.8540948033280475</c:v>
                </c:pt>
                <c:pt idx="386">
                  <c:v>6.6347338638097719</c:v>
                </c:pt>
                <c:pt idx="387">
                  <c:v>2.3312190715375856</c:v>
                </c:pt>
                <c:pt idx="388">
                  <c:v>-2.9456037405958666</c:v>
                </c:pt>
                <c:pt idx="389">
                  <c:v>-9.037289657645621</c:v>
                </c:pt>
                <c:pt idx="390">
                  <c:v>-15.743592560352086</c:v>
                </c:pt>
                <c:pt idx="391">
                  <c:v>-22.830022559221796</c:v>
                </c:pt>
                <c:pt idx="392">
                  <c:v>-30.036865947821024</c:v>
                </c:pt>
                <c:pt idx="393">
                  <c:v>-37.089311359662574</c:v>
                </c:pt>
                <c:pt idx="394">
                  <c:v>-43.708280706956202</c:v>
                </c:pt>
                <c:pt idx="395">
                  <c:v>-49.621534354064941</c:v>
                </c:pt>
                <c:pt idx="396">
                  <c:v>-54.574608005165103</c:v>
                </c:pt>
                <c:pt idx="397">
                  <c:v>-58.341144452083988</c:v>
                </c:pt>
                <c:pt idx="398">
                  <c:v>-60.732206419098056</c:v>
                </c:pt>
                <c:pt idx="399">
                  <c:v>-61.604196346387795</c:v>
                </c:pt>
                <c:pt idx="400">
                  <c:v>-60.865063504101769</c:v>
                </c:pt>
                <c:pt idx="401">
                  <c:v>-58.478546159669392</c:v>
                </c:pt>
                <c:pt idx="402">
                  <c:v>-54.466273957357593</c:v>
                </c:pt>
                <c:pt idx="403">
                  <c:v>-48.907640132915326</c:v>
                </c:pt>
                <c:pt idx="404">
                  <c:v>-41.937441318621332</c:v>
                </c:pt>
                <c:pt idx="405">
                  <c:v>-33.741370989337021</c:v>
                </c:pt>
                <c:pt idx="406">
                  <c:v>-24.549537545251532</c:v>
                </c:pt>
                <c:pt idx="407">
                  <c:v>-14.628256241619633</c:v>
                </c:pt>
                <c:pt idx="408">
                  <c:v>-4.2704325471470836</c:v>
                </c:pt>
                <c:pt idx="409">
                  <c:v>6.215089680567516</c:v>
                </c:pt>
                <c:pt idx="410">
                  <c:v>16.514800793279239</c:v>
                </c:pt>
                <c:pt idx="411">
                  <c:v>26.321979712760918</c:v>
                </c:pt>
                <c:pt idx="412">
                  <c:v>35.34788383877811</c:v>
                </c:pt>
                <c:pt idx="413">
                  <c:v>43.332238770335572</c:v>
                </c:pt>
                <c:pt idx="414">
                  <c:v>50.0526198549545</c:v>
                </c:pt>
                <c:pt idx="415">
                  <c:v>55.332361492628053</c:v>
                </c:pt>
                <c:pt idx="416">
                  <c:v>59.04668844812938</c:v>
                </c:pt>
                <c:pt idx="417">
                  <c:v>61.126833845887418</c:v>
                </c:pt>
                <c:pt idx="418">
                  <c:v>61.561988232830629</c:v>
                </c:pt>
                <c:pt idx="419">
                  <c:v>60.39900992416667</c:v>
                </c:pt>
                <c:pt idx="420">
                  <c:v>57.739915379627618</c:v>
                </c:pt>
                <c:pt idx="421">
                  <c:v>53.737256070920132</c:v>
                </c:pt>
                <c:pt idx="422">
                  <c:v>48.587571706036968</c:v>
                </c:pt>
                <c:pt idx="423">
                  <c:v>42.523185456140524</c:v>
                </c:pt>
                <c:pt idx="424">
                  <c:v>35.802671973908481</c:v>
                </c:pt>
                <c:pt idx="425">
                  <c:v>28.700380911018634</c:v>
                </c:pt>
                <c:pt idx="426">
                  <c:v>21.49543527694204</c:v>
                </c:pt>
                <c:pt idx="427">
                  <c:v>14.460643881093416</c:v>
                </c:pt>
                <c:pt idx="428">
                  <c:v>7.8517694826548849</c:v>
                </c:pt>
                <c:pt idx="429">
                  <c:v>1.8975790525151581</c:v>
                </c:pt>
                <c:pt idx="430">
                  <c:v>-3.2089296531192124</c:v>
                </c:pt>
                <c:pt idx="431">
                  <c:v>-7.3177789036464223</c:v>
                </c:pt>
                <c:pt idx="432">
                  <c:v>-10.327454552872643</c:v>
                </c:pt>
                <c:pt idx="433">
                  <c:v>-12.188330679538295</c:v>
                </c:pt>
                <c:pt idx="434">
                  <c:v>-12.903944998841641</c:v>
                </c:pt>
                <c:pt idx="435">
                  <c:v>-12.530081222649118</c:v>
                </c:pt>
                <c:pt idx="436">
                  <c:v>-11.17170271134888</c:v>
                </c:pt>
                <c:pt idx="437">
                  <c:v>-8.9778680802262052</c:v>
                </c:pt>
                <c:pt idx="438">
                  <c:v>-6.1348404499537894</c:v>
                </c:pt>
                <c:pt idx="439">
                  <c:v>-2.8576745282625464</c:v>
                </c:pt>
                <c:pt idx="440">
                  <c:v>0.61937321697125935</c:v>
                </c:pt>
                <c:pt idx="441">
                  <c:v>4.0532188228060937</c:v>
                </c:pt>
                <c:pt idx="442">
                  <c:v>7.2026856019073699</c:v>
                </c:pt>
                <c:pt idx="443">
                  <c:v>9.8391610282754201</c:v>
                </c:pt>
                <c:pt idx="444">
                  <c:v>11.756740470980553</c:v>
                </c:pt>
                <c:pt idx="445">
                  <c:v>12.781443089091162</c:v>
                </c:pt>
                <c:pt idx="446">
                  <c:v>12.779122416267796</c:v>
                </c:pt>
                <c:pt idx="447">
                  <c:v>11.661746527920082</c:v>
                </c:pt>
                <c:pt idx="448">
                  <c:v>9.3917881065404973</c:v>
                </c:pt>
                <c:pt idx="449">
                  <c:v>5.9845405893894315</c:v>
                </c:pt>
                <c:pt idx="450">
                  <c:v>1.5082598673508336</c:v>
                </c:pt>
                <c:pt idx="451">
                  <c:v>-3.9178816218687538</c:v>
                </c:pt>
                <c:pt idx="452">
                  <c:v>-10.127953589132684</c:v>
                </c:pt>
                <c:pt idx="453">
                  <c:v>-16.91537950218957</c:v>
                </c:pt>
                <c:pt idx="454">
                  <c:v>-24.040762487269625</c:v>
                </c:pt>
                <c:pt idx="455">
                  <c:v>-31.241117623083642</c:v>
                </c:pt>
                <c:pt idx="456">
                  <c:v>-38.240145679229187</c:v>
                </c:pt>
                <c:pt idx="457">
                  <c:v>-44.759140822129538</c:v>
                </c:pt>
                <c:pt idx="458">
                  <c:v>-50.528098506524493</c:v>
                </c:pt>
                <c:pt idx="459">
                  <c:v>-55.296580748201158</c:v>
                </c:pt>
                <c:pt idx="460">
                  <c:v>-58.843904604245978</c:v>
                </c:pt>
                <c:pt idx="461">
                  <c:v>-60.988245636872406</c:v>
                </c:pt>
                <c:pt idx="462">
                  <c:v>-61.59429038168777</c:v>
                </c:pt>
                <c:pt idx="463">
                  <c:v>-60.579128706982353</c:v>
                </c:pt>
                <c:pt idx="464">
                  <c:v>-57.916146180033671</c:v>
                </c:pt>
                <c:pt idx="465">
                  <c:v>-53.636755398940991</c:v>
                </c:pt>
                <c:pt idx="466">
                  <c:v>-47.82989056985803</c:v>
                </c:pt>
                <c:pt idx="467">
                  <c:v>-40.639278016473291</c:v>
                </c:pt>
                <c:pt idx="468">
                  <c:v>-32.258583284344958</c:v>
                </c:pt>
                <c:pt idx="469">
                  <c:v>-22.924619546850071</c:v>
                </c:pt>
                <c:pt idx="470">
                  <c:v>-12.90887878750809</c:v>
                </c:pt>
                <c:pt idx="471">
                  <c:v>-2.5077136700404723</c:v>
                </c:pt>
                <c:pt idx="472">
                  <c:v>7.9684485315709637</c:v>
                </c:pt>
                <c:pt idx="473">
                  <c:v>18.206440213650112</c:v>
                </c:pt>
                <c:pt idx="474">
                  <c:v>27.901794478104978</c:v>
                </c:pt>
                <c:pt idx="475">
                  <c:v>36.769847235413373</c:v>
                </c:pt>
                <c:pt idx="476">
                  <c:v>44.556068121216576</c:v>
                </c:pt>
                <c:pt idx="477">
                  <c:v>51.045218534398948</c:v>
                </c:pt>
                <c:pt idx="478">
                  <c:v>56.068981579188502</c:v>
                </c:pt>
                <c:pt idx="479">
                  <c:v>59.511769231063617</c:v>
                </c:pt>
                <c:pt idx="480">
                  <c:v>61.314484236524834</c:v>
                </c:pt>
                <c:pt idx="481">
                  <c:v>61.476095226926098</c:v>
                </c:pt>
                <c:pt idx="482">
                  <c:v>60.052970054101415</c:v>
                </c:pt>
                <c:pt idx="483">
                  <c:v>57.156000997519953</c:v>
                </c:pt>
                <c:pt idx="484">
                  <c:v>52.94564272250269</c:v>
                </c:pt>
                <c:pt idx="485">
                  <c:v>47.625066217105761</c:v>
                </c:pt>
                <c:pt idx="486">
                  <c:v>41.431706127282347</c:v>
                </c:pt>
                <c:pt idx="487">
                  <c:v>34.627541997237437</c:v>
                </c:pt>
                <c:pt idx="488">
                  <c:v>27.488503399048039</c:v>
                </c:pt>
                <c:pt idx="489">
                  <c:v>20.293422840068285</c:v>
                </c:pt>
                <c:pt idx="490">
                  <c:v>13.312977326957222</c:v>
                </c:pt>
                <c:pt idx="491">
                  <c:v>6.7990588744066702</c:v>
                </c:pt>
                <c:pt idx="492">
                  <c:v>0.97499610870521314</c:v>
                </c:pt>
                <c:pt idx="493">
                  <c:v>-3.9729858352753351</c:v>
                </c:pt>
                <c:pt idx="494">
                  <c:v>-7.9027302867395566</c:v>
                </c:pt>
                <c:pt idx="495">
                  <c:v>-10.721265798329481</c:v>
                </c:pt>
                <c:pt idx="496">
                  <c:v>-12.387876204325103</c:v>
                </c:pt>
                <c:pt idx="497">
                  <c:v>-12.91500794306371</c:v>
                </c:pt>
                <c:pt idx="498">
                  <c:v>-12.366985624548796</c:v>
                </c:pt>
                <c:pt idx="499">
                  <c:v>-10.856594925274266</c:v>
                </c:pt>
                <c:pt idx="500">
                  <c:v>-8.5396775592206744</c:v>
                </c:pt>
                <c:pt idx="501">
                  <c:v>-5.6079628851019487</c:v>
                </c:pt>
                <c:pt idx="502">
                  <c:v>-2.2804314778570887</c:v>
                </c:pt>
                <c:pt idx="503">
                  <c:v>1.2064351088946854</c:v>
                </c:pt>
                <c:pt idx="504">
                  <c:v>4.6091194850007051</c:v>
                </c:pt>
                <c:pt idx="505">
                  <c:v>7.6878208932823622</c:v>
                </c:pt>
                <c:pt idx="506">
                  <c:v>10.217055906079157</c:v>
                </c:pt>
                <c:pt idx="507">
                  <c:v>11.995674335209744</c:v>
                </c:pt>
                <c:pt idx="508">
                  <c:v>12.855880795204358</c:v>
                </c:pt>
                <c:pt idx="509">
                  <c:v>12.670892243501898</c:v>
                </c:pt>
                <c:pt idx="510">
                  <c:v>11.360916543038332</c:v>
                </c:pt>
                <c:pt idx="511">
                  <c:v>8.8972044672701767</c:v>
                </c:pt>
                <c:pt idx="512">
                  <c:v>5.3040049047972406</c:v>
                </c:pt>
                <c:pt idx="513">
                  <c:v>0.65833723184097848</c:v>
                </c:pt>
                <c:pt idx="514">
                  <c:v>-4.9124174574565096</c:v>
                </c:pt>
                <c:pt idx="515">
                  <c:v>-11.23501684485362</c:v>
                </c:pt>
                <c:pt idx="516">
                  <c:v>-18.096775958541251</c:v>
                </c:pt>
                <c:pt idx="517">
                  <c:v>-25.253652808697929</c:v>
                </c:pt>
                <c:pt idx="518">
                  <c:v>-32.439682670451717</c:v>
                </c:pt>
                <c:pt idx="519">
                  <c:v>-39.37738784571853</c:v>
                </c:pt>
                <c:pt idx="520">
                  <c:v>-45.788749832065299</c:v>
                </c:pt>
                <c:pt idx="521">
                  <c:v>-51.406307372018695</c:v>
                </c:pt>
                <c:pt idx="522">
                  <c:v>-55.983937795448696</c:v>
                </c:pt>
                <c:pt idx="523">
                  <c:v>-59.306890652846931</c:v>
                </c:pt>
                <c:pt idx="524">
                  <c:v>-61.20067141706695</c:v>
                </c:pt>
                <c:pt idx="525">
                  <c:v>-61.538417868259216</c:v>
                </c:pt>
                <c:pt idx="526">
                  <c:v>-60.246470893926045</c:v>
                </c:pt>
                <c:pt idx="527">
                  <c:v>-57.307912486113004</c:v>
                </c:pt>
                <c:pt idx="528">
                  <c:v>-52.763923877560082</c:v>
                </c:pt>
                <c:pt idx="529">
                  <c:v>-46.7129028412119</c:v>
                </c:pt>
                <c:pt idx="530">
                  <c:v>-39.307367759248734</c:v>
                </c:pt>
                <c:pt idx="531">
                  <c:v>-30.748763624746083</c:v>
                </c:pt>
                <c:pt idx="532">
                  <c:v>-21.280368187378464</c:v>
                </c:pt>
                <c:pt idx="533">
                  <c:v>-11.178571689353749</c:v>
                </c:pt>
                <c:pt idx="534">
                  <c:v>-0.74286806461304344</c:v>
                </c:pt>
                <c:pt idx="535">
                  <c:v>9.7150534710565033</c:v>
                </c:pt>
                <c:pt idx="536">
                  <c:v>19.882691861188636</c:v>
                </c:pt>
                <c:pt idx="537">
                  <c:v>29.458149276773423</c:v>
                </c:pt>
                <c:pt idx="538">
                  <c:v>38.161133153563036</c:v>
                </c:pt>
                <c:pt idx="539">
                  <c:v>45.743116910169519</c:v>
                </c:pt>
                <c:pt idx="540">
                  <c:v>45.74311691021822</c:v>
                </c:pt>
                <c:pt idx="541">
                  <c:v>45.74311691021822</c:v>
                </c:pt>
                <c:pt idx="542">
                  <c:v>45.74311691021822</c:v>
                </c:pt>
                <c:pt idx="543">
                  <c:v>45.74311691021822</c:v>
                </c:pt>
                <c:pt idx="544">
                  <c:v>45.74311691021822</c:v>
                </c:pt>
                <c:pt idx="545">
                  <c:v>45.74311691021822</c:v>
                </c:pt>
                <c:pt idx="546">
                  <c:v>45.74311691021822</c:v>
                </c:pt>
                <c:pt idx="547">
                  <c:v>45.74311691021822</c:v>
                </c:pt>
                <c:pt idx="548">
                  <c:v>45.74311691021822</c:v>
                </c:pt>
                <c:pt idx="549">
                  <c:v>45.74311691021822</c:v>
                </c:pt>
                <c:pt idx="550">
                  <c:v>45.74311691021822</c:v>
                </c:pt>
                <c:pt idx="551">
                  <c:v>45.74311691021822</c:v>
                </c:pt>
                <c:pt idx="552">
                  <c:v>45.74311691021822</c:v>
                </c:pt>
                <c:pt idx="553">
                  <c:v>45.74311691021822</c:v>
                </c:pt>
                <c:pt idx="554">
                  <c:v>45.74311691021822</c:v>
                </c:pt>
                <c:pt idx="555">
                  <c:v>45.74311691021822</c:v>
                </c:pt>
                <c:pt idx="556">
                  <c:v>45.74311691021822</c:v>
                </c:pt>
                <c:pt idx="557">
                  <c:v>45.74311691021822</c:v>
                </c:pt>
                <c:pt idx="558">
                  <c:v>45.74311691021822</c:v>
                </c:pt>
                <c:pt idx="559">
                  <c:v>45.74311691021822</c:v>
                </c:pt>
                <c:pt idx="560">
                  <c:v>45.74311691021822</c:v>
                </c:pt>
                <c:pt idx="561">
                  <c:v>45.74311691021822</c:v>
                </c:pt>
                <c:pt idx="562">
                  <c:v>45.74311691021822</c:v>
                </c:pt>
                <c:pt idx="563">
                  <c:v>45.74311691021822</c:v>
                </c:pt>
                <c:pt idx="564">
                  <c:v>45.74311691021822</c:v>
                </c:pt>
                <c:pt idx="565">
                  <c:v>45.74311691021822</c:v>
                </c:pt>
                <c:pt idx="566">
                  <c:v>45.74311691021822</c:v>
                </c:pt>
                <c:pt idx="567">
                  <c:v>45.74311691021822</c:v>
                </c:pt>
                <c:pt idx="568">
                  <c:v>45.74311691021822</c:v>
                </c:pt>
                <c:pt idx="569">
                  <c:v>45.74311691021822</c:v>
                </c:pt>
                <c:pt idx="570">
                  <c:v>45.74311691021822</c:v>
                </c:pt>
                <c:pt idx="571">
                  <c:v>45.74311691021822</c:v>
                </c:pt>
                <c:pt idx="572">
                  <c:v>45.74311691021822</c:v>
                </c:pt>
                <c:pt idx="573">
                  <c:v>45.74311691021822</c:v>
                </c:pt>
                <c:pt idx="574">
                  <c:v>45.74311691021822</c:v>
                </c:pt>
                <c:pt idx="575">
                  <c:v>45.74311691021822</c:v>
                </c:pt>
                <c:pt idx="576">
                  <c:v>45.74311691021822</c:v>
                </c:pt>
                <c:pt idx="577">
                  <c:v>45.74311691021822</c:v>
                </c:pt>
                <c:pt idx="578">
                  <c:v>45.74311691021822</c:v>
                </c:pt>
                <c:pt idx="579">
                  <c:v>45.74311691021822</c:v>
                </c:pt>
                <c:pt idx="580">
                  <c:v>45.74311691021822</c:v>
                </c:pt>
                <c:pt idx="581">
                  <c:v>45.74311691021822</c:v>
                </c:pt>
                <c:pt idx="582">
                  <c:v>45.74311691021822</c:v>
                </c:pt>
                <c:pt idx="583">
                  <c:v>45.74311691021822</c:v>
                </c:pt>
                <c:pt idx="584">
                  <c:v>45.74311691021822</c:v>
                </c:pt>
                <c:pt idx="585">
                  <c:v>45.74311691021822</c:v>
                </c:pt>
                <c:pt idx="586">
                  <c:v>45.74311691021822</c:v>
                </c:pt>
                <c:pt idx="587">
                  <c:v>45.74311691021822</c:v>
                </c:pt>
                <c:pt idx="588">
                  <c:v>45.74311691021822</c:v>
                </c:pt>
                <c:pt idx="589">
                  <c:v>45.74311691021822</c:v>
                </c:pt>
                <c:pt idx="590">
                  <c:v>45.74311691021822</c:v>
                </c:pt>
                <c:pt idx="591">
                  <c:v>45.74311691021822</c:v>
                </c:pt>
                <c:pt idx="592">
                  <c:v>45.74311691021822</c:v>
                </c:pt>
                <c:pt idx="593">
                  <c:v>45.74311691021822</c:v>
                </c:pt>
                <c:pt idx="594">
                  <c:v>45.74311691021822</c:v>
                </c:pt>
                <c:pt idx="595">
                  <c:v>45.74311691021822</c:v>
                </c:pt>
                <c:pt idx="596">
                  <c:v>45.74311691021822</c:v>
                </c:pt>
                <c:pt idx="597">
                  <c:v>45.74311691021822</c:v>
                </c:pt>
                <c:pt idx="598">
                  <c:v>45.74311691021822</c:v>
                </c:pt>
                <c:pt idx="599">
                  <c:v>45.74311691021822</c:v>
                </c:pt>
                <c:pt idx="600">
                  <c:v>45.74311691021822</c:v>
                </c:pt>
                <c:pt idx="601">
                  <c:v>45.74311691021822</c:v>
                </c:pt>
                <c:pt idx="602">
                  <c:v>45.74311691021822</c:v>
                </c:pt>
                <c:pt idx="603">
                  <c:v>45.74311691021822</c:v>
                </c:pt>
                <c:pt idx="604">
                  <c:v>45.74311691021822</c:v>
                </c:pt>
                <c:pt idx="605">
                  <c:v>45.74311691021822</c:v>
                </c:pt>
                <c:pt idx="606">
                  <c:v>45.74311691021822</c:v>
                </c:pt>
                <c:pt idx="607">
                  <c:v>45.74311691021822</c:v>
                </c:pt>
                <c:pt idx="608">
                  <c:v>45.74311691021822</c:v>
                </c:pt>
                <c:pt idx="609">
                  <c:v>45.74311691021822</c:v>
                </c:pt>
                <c:pt idx="610">
                  <c:v>45.74311691021822</c:v>
                </c:pt>
                <c:pt idx="611">
                  <c:v>45.74311691021822</c:v>
                </c:pt>
                <c:pt idx="612">
                  <c:v>45.74311691021822</c:v>
                </c:pt>
                <c:pt idx="613">
                  <c:v>45.74311691021822</c:v>
                </c:pt>
                <c:pt idx="614">
                  <c:v>45.74311691021822</c:v>
                </c:pt>
                <c:pt idx="615">
                  <c:v>45.74311691021822</c:v>
                </c:pt>
                <c:pt idx="616">
                  <c:v>45.74311691021822</c:v>
                </c:pt>
                <c:pt idx="617">
                  <c:v>45.74311691021822</c:v>
                </c:pt>
                <c:pt idx="618">
                  <c:v>45.74311691021822</c:v>
                </c:pt>
                <c:pt idx="619">
                  <c:v>45.74311691021822</c:v>
                </c:pt>
                <c:pt idx="620">
                  <c:v>45.74311691021822</c:v>
                </c:pt>
                <c:pt idx="621">
                  <c:v>45.74311691021822</c:v>
                </c:pt>
                <c:pt idx="622">
                  <c:v>45.74311691021822</c:v>
                </c:pt>
                <c:pt idx="623">
                  <c:v>45.74311691021822</c:v>
                </c:pt>
                <c:pt idx="624">
                  <c:v>45.74311691021822</c:v>
                </c:pt>
                <c:pt idx="625">
                  <c:v>45.74311691021822</c:v>
                </c:pt>
                <c:pt idx="626">
                  <c:v>45.74311691021822</c:v>
                </c:pt>
                <c:pt idx="627">
                  <c:v>45.74311691021822</c:v>
                </c:pt>
                <c:pt idx="628">
                  <c:v>45.74311691021822</c:v>
                </c:pt>
                <c:pt idx="629">
                  <c:v>45.74311691021822</c:v>
                </c:pt>
                <c:pt idx="630">
                  <c:v>45.74311691021822</c:v>
                </c:pt>
                <c:pt idx="631">
                  <c:v>45.74311691021822</c:v>
                </c:pt>
                <c:pt idx="632">
                  <c:v>45.74311691021822</c:v>
                </c:pt>
                <c:pt idx="633">
                  <c:v>45.74311691021822</c:v>
                </c:pt>
                <c:pt idx="634">
                  <c:v>45.74311691021822</c:v>
                </c:pt>
                <c:pt idx="635">
                  <c:v>45.74311691021822</c:v>
                </c:pt>
                <c:pt idx="636">
                  <c:v>45.74311691021822</c:v>
                </c:pt>
                <c:pt idx="637">
                  <c:v>45.74311691021822</c:v>
                </c:pt>
                <c:pt idx="638">
                  <c:v>45.74311691021822</c:v>
                </c:pt>
                <c:pt idx="639">
                  <c:v>45.74311691021822</c:v>
                </c:pt>
                <c:pt idx="640">
                  <c:v>45.74311691021822</c:v>
                </c:pt>
                <c:pt idx="641">
                  <c:v>45.74311691021822</c:v>
                </c:pt>
                <c:pt idx="642">
                  <c:v>45.74311691021822</c:v>
                </c:pt>
                <c:pt idx="643">
                  <c:v>45.74311691021822</c:v>
                </c:pt>
                <c:pt idx="644">
                  <c:v>45.74311691021822</c:v>
                </c:pt>
                <c:pt idx="645">
                  <c:v>45.74311691021822</c:v>
                </c:pt>
                <c:pt idx="646">
                  <c:v>45.74311691021822</c:v>
                </c:pt>
                <c:pt idx="647">
                  <c:v>45.74311691021822</c:v>
                </c:pt>
                <c:pt idx="648">
                  <c:v>45.74311691021822</c:v>
                </c:pt>
                <c:pt idx="649">
                  <c:v>45.74311691021822</c:v>
                </c:pt>
                <c:pt idx="650">
                  <c:v>45.74311691021822</c:v>
                </c:pt>
                <c:pt idx="651">
                  <c:v>45.74311691021822</c:v>
                </c:pt>
                <c:pt idx="652">
                  <c:v>45.74311691021822</c:v>
                </c:pt>
                <c:pt idx="653">
                  <c:v>45.74311691021822</c:v>
                </c:pt>
                <c:pt idx="654">
                  <c:v>45.74311691021822</c:v>
                </c:pt>
                <c:pt idx="655">
                  <c:v>45.74311691021822</c:v>
                </c:pt>
                <c:pt idx="656">
                  <c:v>45.74311691021822</c:v>
                </c:pt>
                <c:pt idx="657">
                  <c:v>45.74311691021822</c:v>
                </c:pt>
                <c:pt idx="658">
                  <c:v>45.74311691021822</c:v>
                </c:pt>
                <c:pt idx="659">
                  <c:v>45.74311691021822</c:v>
                </c:pt>
                <c:pt idx="660">
                  <c:v>45.74311691021822</c:v>
                </c:pt>
                <c:pt idx="661">
                  <c:v>45.74311691021822</c:v>
                </c:pt>
                <c:pt idx="662">
                  <c:v>45.74311691021822</c:v>
                </c:pt>
                <c:pt idx="663">
                  <c:v>45.74311691021822</c:v>
                </c:pt>
                <c:pt idx="664">
                  <c:v>45.74311691021822</c:v>
                </c:pt>
                <c:pt idx="665">
                  <c:v>45.74311691021822</c:v>
                </c:pt>
                <c:pt idx="666">
                  <c:v>45.74311691021822</c:v>
                </c:pt>
                <c:pt idx="667">
                  <c:v>45.74311691021822</c:v>
                </c:pt>
                <c:pt idx="668">
                  <c:v>45.74311691021822</c:v>
                </c:pt>
                <c:pt idx="669">
                  <c:v>45.74311691021822</c:v>
                </c:pt>
                <c:pt idx="670">
                  <c:v>45.74311691021822</c:v>
                </c:pt>
                <c:pt idx="671">
                  <c:v>45.74311691021822</c:v>
                </c:pt>
                <c:pt idx="672">
                  <c:v>45.74311691021822</c:v>
                </c:pt>
                <c:pt idx="673">
                  <c:v>45.74311691021822</c:v>
                </c:pt>
                <c:pt idx="674">
                  <c:v>45.74311691021822</c:v>
                </c:pt>
                <c:pt idx="675">
                  <c:v>45.74311691021822</c:v>
                </c:pt>
                <c:pt idx="676">
                  <c:v>45.74311691021822</c:v>
                </c:pt>
                <c:pt idx="677">
                  <c:v>45.74311691021822</c:v>
                </c:pt>
                <c:pt idx="678">
                  <c:v>45.74311691021822</c:v>
                </c:pt>
                <c:pt idx="679">
                  <c:v>45.74311691021822</c:v>
                </c:pt>
                <c:pt idx="680">
                  <c:v>45.74311691021822</c:v>
                </c:pt>
                <c:pt idx="681">
                  <c:v>45.74311691021822</c:v>
                </c:pt>
                <c:pt idx="682">
                  <c:v>45.74311691021822</c:v>
                </c:pt>
                <c:pt idx="683">
                  <c:v>45.74311691021822</c:v>
                </c:pt>
                <c:pt idx="684">
                  <c:v>45.74311691021822</c:v>
                </c:pt>
                <c:pt idx="685">
                  <c:v>45.74311691021822</c:v>
                </c:pt>
                <c:pt idx="686">
                  <c:v>45.74311691021822</c:v>
                </c:pt>
                <c:pt idx="687">
                  <c:v>45.74311691021822</c:v>
                </c:pt>
                <c:pt idx="688">
                  <c:v>45.74311691021822</c:v>
                </c:pt>
                <c:pt idx="689">
                  <c:v>45.74311691021822</c:v>
                </c:pt>
                <c:pt idx="690">
                  <c:v>45.74311691021822</c:v>
                </c:pt>
                <c:pt idx="691">
                  <c:v>45.74311691021822</c:v>
                </c:pt>
                <c:pt idx="692">
                  <c:v>45.74311691021822</c:v>
                </c:pt>
                <c:pt idx="693">
                  <c:v>45.74311691021822</c:v>
                </c:pt>
                <c:pt idx="694">
                  <c:v>45.74311691021822</c:v>
                </c:pt>
                <c:pt idx="695">
                  <c:v>45.74311691021822</c:v>
                </c:pt>
                <c:pt idx="696">
                  <c:v>45.74311691021822</c:v>
                </c:pt>
                <c:pt idx="697">
                  <c:v>45.74311691021822</c:v>
                </c:pt>
                <c:pt idx="698">
                  <c:v>45.74311691021822</c:v>
                </c:pt>
                <c:pt idx="699">
                  <c:v>45.74311691021822</c:v>
                </c:pt>
                <c:pt idx="700">
                  <c:v>45.74311691021822</c:v>
                </c:pt>
                <c:pt idx="701">
                  <c:v>45.74311691021822</c:v>
                </c:pt>
                <c:pt idx="702">
                  <c:v>45.74311691021822</c:v>
                </c:pt>
                <c:pt idx="703">
                  <c:v>45.74311691021822</c:v>
                </c:pt>
                <c:pt idx="704">
                  <c:v>45.74311691021822</c:v>
                </c:pt>
                <c:pt idx="705">
                  <c:v>45.74311691021822</c:v>
                </c:pt>
                <c:pt idx="706">
                  <c:v>45.74311691021822</c:v>
                </c:pt>
                <c:pt idx="707">
                  <c:v>45.74311691021822</c:v>
                </c:pt>
                <c:pt idx="708">
                  <c:v>45.74311691021822</c:v>
                </c:pt>
                <c:pt idx="709">
                  <c:v>45.74311691021822</c:v>
                </c:pt>
                <c:pt idx="710">
                  <c:v>45.74311691021822</c:v>
                </c:pt>
                <c:pt idx="711">
                  <c:v>45.74311691021822</c:v>
                </c:pt>
                <c:pt idx="712">
                  <c:v>45.74311691021822</c:v>
                </c:pt>
                <c:pt idx="713">
                  <c:v>45.74311691021822</c:v>
                </c:pt>
                <c:pt idx="714">
                  <c:v>45.74311691021822</c:v>
                </c:pt>
                <c:pt idx="715">
                  <c:v>45.74311691021822</c:v>
                </c:pt>
                <c:pt idx="716">
                  <c:v>45.74311691021822</c:v>
                </c:pt>
                <c:pt idx="717">
                  <c:v>45.74311691021822</c:v>
                </c:pt>
                <c:pt idx="718">
                  <c:v>45.74311691021822</c:v>
                </c:pt>
                <c:pt idx="719">
                  <c:v>45.74311691021822</c:v>
                </c:pt>
                <c:pt idx="720">
                  <c:v>45.74311691021822</c:v>
                </c:pt>
                <c:pt idx="721">
                  <c:v>45.74311691021822</c:v>
                </c:pt>
                <c:pt idx="722">
                  <c:v>45.74311691021822</c:v>
                </c:pt>
                <c:pt idx="723">
                  <c:v>45.74311691021822</c:v>
                </c:pt>
                <c:pt idx="724">
                  <c:v>45.74311691021822</c:v>
                </c:pt>
                <c:pt idx="725">
                  <c:v>45.74311691021822</c:v>
                </c:pt>
                <c:pt idx="726">
                  <c:v>45.74311691021822</c:v>
                </c:pt>
                <c:pt idx="727">
                  <c:v>45.74311691021822</c:v>
                </c:pt>
                <c:pt idx="728">
                  <c:v>45.74311691021822</c:v>
                </c:pt>
                <c:pt idx="729">
                  <c:v>45.74311691021822</c:v>
                </c:pt>
                <c:pt idx="730">
                  <c:v>45.74311691021822</c:v>
                </c:pt>
                <c:pt idx="731">
                  <c:v>45.74311691021822</c:v>
                </c:pt>
                <c:pt idx="732">
                  <c:v>45.74311691021822</c:v>
                </c:pt>
                <c:pt idx="733">
                  <c:v>45.74311691021822</c:v>
                </c:pt>
                <c:pt idx="734">
                  <c:v>45.74311691021822</c:v>
                </c:pt>
                <c:pt idx="735">
                  <c:v>45.74311691021822</c:v>
                </c:pt>
                <c:pt idx="736">
                  <c:v>45.74311691021822</c:v>
                </c:pt>
                <c:pt idx="737">
                  <c:v>45.74311691021822</c:v>
                </c:pt>
                <c:pt idx="738">
                  <c:v>45.74311691021822</c:v>
                </c:pt>
                <c:pt idx="739">
                  <c:v>45.74311691021822</c:v>
                </c:pt>
                <c:pt idx="740">
                  <c:v>45.74311691021822</c:v>
                </c:pt>
                <c:pt idx="741">
                  <c:v>45.74311691021822</c:v>
                </c:pt>
                <c:pt idx="742">
                  <c:v>45.74311691021822</c:v>
                </c:pt>
                <c:pt idx="743">
                  <c:v>45.74311691021822</c:v>
                </c:pt>
                <c:pt idx="744">
                  <c:v>45.74311691021822</c:v>
                </c:pt>
                <c:pt idx="745">
                  <c:v>45.74311691021822</c:v>
                </c:pt>
                <c:pt idx="746">
                  <c:v>45.74311691021822</c:v>
                </c:pt>
                <c:pt idx="747">
                  <c:v>45.74311691021822</c:v>
                </c:pt>
                <c:pt idx="748">
                  <c:v>45.74311691021822</c:v>
                </c:pt>
                <c:pt idx="749">
                  <c:v>45.74311691021822</c:v>
                </c:pt>
                <c:pt idx="750">
                  <c:v>45.74311691021822</c:v>
                </c:pt>
                <c:pt idx="751">
                  <c:v>45.74311691021822</c:v>
                </c:pt>
                <c:pt idx="752">
                  <c:v>45.74311691021822</c:v>
                </c:pt>
                <c:pt idx="753">
                  <c:v>45.74311691021822</c:v>
                </c:pt>
                <c:pt idx="754">
                  <c:v>45.74311691021822</c:v>
                </c:pt>
                <c:pt idx="755">
                  <c:v>45.74311691021822</c:v>
                </c:pt>
                <c:pt idx="756">
                  <c:v>45.74311691021822</c:v>
                </c:pt>
                <c:pt idx="757">
                  <c:v>45.74311691021822</c:v>
                </c:pt>
                <c:pt idx="758">
                  <c:v>45.74311691021822</c:v>
                </c:pt>
                <c:pt idx="759">
                  <c:v>45.74311691021822</c:v>
                </c:pt>
                <c:pt idx="760">
                  <c:v>45.74311691021822</c:v>
                </c:pt>
                <c:pt idx="761">
                  <c:v>45.74311691021822</c:v>
                </c:pt>
                <c:pt idx="762">
                  <c:v>45.74311691021822</c:v>
                </c:pt>
                <c:pt idx="763">
                  <c:v>45.74311691021822</c:v>
                </c:pt>
                <c:pt idx="764">
                  <c:v>45.74311691021822</c:v>
                </c:pt>
                <c:pt idx="765">
                  <c:v>45.74311691021822</c:v>
                </c:pt>
                <c:pt idx="766">
                  <c:v>45.74311691021822</c:v>
                </c:pt>
                <c:pt idx="767">
                  <c:v>45.74311691021822</c:v>
                </c:pt>
                <c:pt idx="768">
                  <c:v>45.74311691021822</c:v>
                </c:pt>
                <c:pt idx="769">
                  <c:v>45.74311691021822</c:v>
                </c:pt>
                <c:pt idx="770">
                  <c:v>45.74311691021822</c:v>
                </c:pt>
                <c:pt idx="771">
                  <c:v>45.74311691021822</c:v>
                </c:pt>
                <c:pt idx="772">
                  <c:v>45.74311691021822</c:v>
                </c:pt>
                <c:pt idx="773">
                  <c:v>45.74311691021822</c:v>
                </c:pt>
                <c:pt idx="774">
                  <c:v>45.74311691021822</c:v>
                </c:pt>
                <c:pt idx="775">
                  <c:v>45.74311691021822</c:v>
                </c:pt>
                <c:pt idx="776">
                  <c:v>45.74311691021822</c:v>
                </c:pt>
                <c:pt idx="777">
                  <c:v>45.74311691021822</c:v>
                </c:pt>
                <c:pt idx="778">
                  <c:v>45.74311691021822</c:v>
                </c:pt>
                <c:pt idx="779">
                  <c:v>45.74311691021822</c:v>
                </c:pt>
                <c:pt idx="780">
                  <c:v>45.74311691021822</c:v>
                </c:pt>
                <c:pt idx="781">
                  <c:v>45.74311691021822</c:v>
                </c:pt>
                <c:pt idx="782">
                  <c:v>45.74311691021822</c:v>
                </c:pt>
                <c:pt idx="783">
                  <c:v>45.74311691021822</c:v>
                </c:pt>
                <c:pt idx="784">
                  <c:v>45.74311691021822</c:v>
                </c:pt>
                <c:pt idx="785">
                  <c:v>45.74311691021822</c:v>
                </c:pt>
                <c:pt idx="786">
                  <c:v>45.74311691021822</c:v>
                </c:pt>
                <c:pt idx="787">
                  <c:v>45.74311691021822</c:v>
                </c:pt>
                <c:pt idx="788">
                  <c:v>45.74311691021822</c:v>
                </c:pt>
                <c:pt idx="789">
                  <c:v>45.74311691021822</c:v>
                </c:pt>
                <c:pt idx="790">
                  <c:v>45.74311691021822</c:v>
                </c:pt>
                <c:pt idx="791">
                  <c:v>45.74311691021822</c:v>
                </c:pt>
                <c:pt idx="792">
                  <c:v>45.74311691021822</c:v>
                </c:pt>
                <c:pt idx="793">
                  <c:v>45.74311691021822</c:v>
                </c:pt>
                <c:pt idx="794">
                  <c:v>45.74311691021822</c:v>
                </c:pt>
                <c:pt idx="795">
                  <c:v>45.74311691021822</c:v>
                </c:pt>
                <c:pt idx="796">
                  <c:v>45.74311691021822</c:v>
                </c:pt>
                <c:pt idx="797">
                  <c:v>45.74311691021822</c:v>
                </c:pt>
                <c:pt idx="798">
                  <c:v>45.74311691021822</c:v>
                </c:pt>
                <c:pt idx="799">
                  <c:v>45.74311691021822</c:v>
                </c:pt>
                <c:pt idx="800">
                  <c:v>45.74311691021822</c:v>
                </c:pt>
                <c:pt idx="801">
                  <c:v>45.74311691021822</c:v>
                </c:pt>
                <c:pt idx="802">
                  <c:v>45.74311691021822</c:v>
                </c:pt>
                <c:pt idx="803">
                  <c:v>45.74311691021822</c:v>
                </c:pt>
                <c:pt idx="804">
                  <c:v>45.74311691021822</c:v>
                </c:pt>
                <c:pt idx="805">
                  <c:v>45.74311691021822</c:v>
                </c:pt>
                <c:pt idx="806">
                  <c:v>45.74311691021822</c:v>
                </c:pt>
                <c:pt idx="807">
                  <c:v>45.74311691021822</c:v>
                </c:pt>
                <c:pt idx="808">
                  <c:v>45.74311691021822</c:v>
                </c:pt>
                <c:pt idx="809">
                  <c:v>45.74311691021822</c:v>
                </c:pt>
                <c:pt idx="810">
                  <c:v>45.74311691021822</c:v>
                </c:pt>
                <c:pt idx="811">
                  <c:v>45.74311691021822</c:v>
                </c:pt>
                <c:pt idx="812">
                  <c:v>45.74311691021822</c:v>
                </c:pt>
                <c:pt idx="813">
                  <c:v>45.74311691021822</c:v>
                </c:pt>
                <c:pt idx="814">
                  <c:v>45.74311691021822</c:v>
                </c:pt>
                <c:pt idx="815">
                  <c:v>45.74311691021822</c:v>
                </c:pt>
                <c:pt idx="816">
                  <c:v>45.74311691021822</c:v>
                </c:pt>
                <c:pt idx="817">
                  <c:v>45.74311691021822</c:v>
                </c:pt>
                <c:pt idx="818">
                  <c:v>45.74311691021822</c:v>
                </c:pt>
                <c:pt idx="819">
                  <c:v>45.74311691021822</c:v>
                </c:pt>
                <c:pt idx="820">
                  <c:v>45.74311691021822</c:v>
                </c:pt>
                <c:pt idx="821">
                  <c:v>45.74311691021822</c:v>
                </c:pt>
                <c:pt idx="822">
                  <c:v>45.74311691021822</c:v>
                </c:pt>
                <c:pt idx="823">
                  <c:v>45.74311691021822</c:v>
                </c:pt>
                <c:pt idx="824">
                  <c:v>45.74311691021822</c:v>
                </c:pt>
                <c:pt idx="825">
                  <c:v>45.74311691021822</c:v>
                </c:pt>
                <c:pt idx="826">
                  <c:v>45.74311691021822</c:v>
                </c:pt>
                <c:pt idx="827">
                  <c:v>45.74311691021822</c:v>
                </c:pt>
                <c:pt idx="828">
                  <c:v>45.74311691021822</c:v>
                </c:pt>
                <c:pt idx="829">
                  <c:v>45.74311691021822</c:v>
                </c:pt>
                <c:pt idx="830">
                  <c:v>45.74311691021822</c:v>
                </c:pt>
                <c:pt idx="831">
                  <c:v>45.74311691021822</c:v>
                </c:pt>
                <c:pt idx="832">
                  <c:v>45.74311691021822</c:v>
                </c:pt>
                <c:pt idx="833">
                  <c:v>45.74311691021822</c:v>
                </c:pt>
                <c:pt idx="834">
                  <c:v>45.74311691021822</c:v>
                </c:pt>
                <c:pt idx="835">
                  <c:v>45.74311691021822</c:v>
                </c:pt>
                <c:pt idx="836">
                  <c:v>45.74311691021822</c:v>
                </c:pt>
                <c:pt idx="837">
                  <c:v>45.74311691021822</c:v>
                </c:pt>
                <c:pt idx="838">
                  <c:v>45.74311691021822</c:v>
                </c:pt>
                <c:pt idx="839">
                  <c:v>45.74311691021822</c:v>
                </c:pt>
                <c:pt idx="840">
                  <c:v>45.74311691021822</c:v>
                </c:pt>
                <c:pt idx="841">
                  <c:v>45.74311691021822</c:v>
                </c:pt>
                <c:pt idx="842">
                  <c:v>45.74311691021822</c:v>
                </c:pt>
                <c:pt idx="843">
                  <c:v>45.74311691021822</c:v>
                </c:pt>
                <c:pt idx="844">
                  <c:v>45.74311691021822</c:v>
                </c:pt>
                <c:pt idx="845">
                  <c:v>45.74311691021822</c:v>
                </c:pt>
                <c:pt idx="846">
                  <c:v>45.74311691021822</c:v>
                </c:pt>
                <c:pt idx="847">
                  <c:v>45.74311691021822</c:v>
                </c:pt>
                <c:pt idx="848">
                  <c:v>45.74311691021822</c:v>
                </c:pt>
                <c:pt idx="849">
                  <c:v>45.74311691021822</c:v>
                </c:pt>
                <c:pt idx="850">
                  <c:v>45.74311691021822</c:v>
                </c:pt>
                <c:pt idx="851">
                  <c:v>45.74311691021822</c:v>
                </c:pt>
                <c:pt idx="852">
                  <c:v>45.74311691021822</c:v>
                </c:pt>
                <c:pt idx="853">
                  <c:v>45.74311691021822</c:v>
                </c:pt>
                <c:pt idx="854">
                  <c:v>45.74311691021822</c:v>
                </c:pt>
                <c:pt idx="855">
                  <c:v>45.74311691021822</c:v>
                </c:pt>
                <c:pt idx="856">
                  <c:v>45.74311691021822</c:v>
                </c:pt>
                <c:pt idx="857">
                  <c:v>45.74311691021822</c:v>
                </c:pt>
                <c:pt idx="858">
                  <c:v>45.74311691021822</c:v>
                </c:pt>
                <c:pt idx="859">
                  <c:v>45.74311691021822</c:v>
                </c:pt>
                <c:pt idx="860">
                  <c:v>45.74311691021822</c:v>
                </c:pt>
              </c:numCache>
            </c:numRef>
          </c:xVal>
          <c:yVal>
            <c:numRef>
              <c:f>'TIME EVOLUTION'!$J$50:$J$910</c:f>
              <c:numCache>
                <c:formatCode>General</c:formatCode>
                <c:ptCount val="861"/>
                <c:pt idx="0">
                  <c:v>70</c:v>
                </c:pt>
                <c:pt idx="1">
                  <c:v>69.127476009174359</c:v>
                </c:pt>
                <c:pt idx="2">
                  <c:v>66.539465014544447</c:v>
                </c:pt>
                <c:pt idx="3">
                  <c:v>62.323523641234942</c:v>
                </c:pt>
                <c:pt idx="4">
                  <c:v>56.621869617251775</c:v>
                </c:pt>
                <c:pt idx="5">
                  <c:v>49.625970371547936</c:v>
                </c:pt>
                <c:pt idx="6">
                  <c:v>41.569267928522315</c:v>
                </c:pt>
                <c:pt idx="7">
                  <c:v>32.718326556465527</c:v>
                </c:pt>
                <c:pt idx="8">
                  <c:v>23.36275154660569</c:v>
                </c:pt>
                <c:pt idx="9">
                  <c:v>13.804275575215216</c:v>
                </c:pt>
                <c:pt idx="10">
                  <c:v>4.3454414262349204</c:v>
                </c:pt>
                <c:pt idx="11">
                  <c:v>-4.7216748540418862</c:v>
                </c:pt>
                <c:pt idx="12">
                  <c:v>-13.126258637260008</c:v>
                </c:pt>
                <c:pt idx="13">
                  <c:v>-20.628647366052579</c:v>
                </c:pt>
                <c:pt idx="14">
                  <c:v>-27.028931921894589</c:v>
                </c:pt>
                <c:pt idx="15">
                  <c:v>-32.173935322645995</c:v>
                </c:pt>
                <c:pt idx="16">
                  <c:v>-35.962300433361456</c:v>
                </c:pt>
                <c:pt idx="17">
                  <c:v>-38.347494040624504</c:v>
                </c:pt>
                <c:pt idx="18">
                  <c:v>-39.338617885953191</c:v>
                </c:pt>
                <c:pt idx="19">
                  <c:v>-38.999004757227205</c:v>
                </c:pt>
                <c:pt idx="20">
                  <c:v>-37.442666009376389</c:v>
                </c:pt>
                <c:pt idx="21">
                  <c:v>-34.828742407919478</c:v>
                </c:pt>
                <c:pt idx="22">
                  <c:v>-31.354189553181765</c:v>
                </c:pt>
                <c:pt idx="23">
                  <c:v>-27.244999187520719</c:v>
                </c:pt>
                <c:pt idx="24">
                  <c:v>-22.746315623562928</c:v>
                </c:pt>
                <c:pt idx="25">
                  <c:v>-18.111850052929736</c:v>
                </c:pt>
                <c:pt idx="26">
                  <c:v>-13.593022872399935</c:v>
                </c:pt>
                <c:pt idx="27">
                  <c:v>-9.4282743126049162</c:v>
                </c:pt>
                <c:pt idx="28">
                  <c:v>-5.8329761755442702</c:v>
                </c:pt>
                <c:pt idx="29">
                  <c:v>-2.9903526872894819</c:v>
                </c:pt>
                <c:pt idx="30">
                  <c:v>-1.0437773482527652</c:v>
                </c:pt>
                <c:pt idx="31">
                  <c:v>-9.0756863752165684E-2</c:v>
                </c:pt>
                <c:pt idx="32">
                  <c:v>-0.17884499627962144</c:v>
                </c:pt>
                <c:pt idx="33">
                  <c:v>-1.3036512282617596</c:v>
                </c:pt>
                <c:pt idx="34">
                  <c:v>-3.4090245780372901</c:v>
                </c:pt>
                <c:pt idx="35">
                  <c:v>-6.3894051531622518</c:v>
                </c:pt>
                <c:pt idx="36">
                  <c:v>-10.094248563066289</c:v>
                </c:pt>
                <c:pt idx="37">
                  <c:v>-14.334344644760684</c:v>
                </c:pt>
                <c:pt idx="38">
                  <c:v>-18.889775426625725</c:v>
                </c:pt>
                <c:pt idx="39">
                  <c:v>-23.519190927312245</c:v>
                </c:pt>
                <c:pt idx="40">
                  <c:v>-27.970027913527964</c:v>
                </c:pt>
                <c:pt idx="41">
                  <c:v>-31.989258263098726</c:v>
                </c:pt>
                <c:pt idx="42">
                  <c:v>-35.334231641008536</c:v>
                </c:pt>
                <c:pt idx="43">
                  <c:v>-37.783172678999634</c:v>
                </c:pt>
                <c:pt idx="44">
                  <c:v>-39.144905941402655</c:v>
                </c:pt>
                <c:pt idx="45">
                  <c:v>-39.267412146040975</c:v>
                </c:pt>
                <c:pt idx="46">
                  <c:v>-38.044865191872589</c:v>
                </c:pt>
                <c:pt idx="47">
                  <c:v>-35.422859692433335</c:v>
                </c:pt>
                <c:pt idx="48">
                  <c:v>-31.401610532413692</c:v>
                </c:pt>
                <c:pt idx="49">
                  <c:v>-26.036986593876073</c:v>
                </c:pt>
                <c:pt idx="50">
                  <c:v>-19.439327026462742</c:v>
                </c:pt>
                <c:pt idx="51">
                  <c:v>-11.770076825997457</c:v>
                </c:pt>
                <c:pt idx="52">
                  <c:v>-3.2363655144396244</c:v>
                </c:pt>
                <c:pt idx="53">
                  <c:v>5.9162650892568394</c:v>
                </c:pt>
                <c:pt idx="54">
                  <c:v>15.412703932055667</c:v>
                </c:pt>
                <c:pt idx="55">
                  <c:v>24.958341529776099</c:v>
                </c:pt>
                <c:pt idx="56">
                  <c:v>34.249975981515277</c:v>
                </c:pt>
                <c:pt idx="57">
                  <c:v>42.987127791547003</c:v>
                </c:pt>
                <c:pt idx="58">
                  <c:v>50.883320134825475</c:v>
                </c:pt>
                <c:pt idx="59">
                  <c:v>57.676881840720789</c:v>
                </c:pt>
                <c:pt idx="60">
                  <c:v>63.140848588400196</c:v>
                </c:pt>
                <c:pt idx="61">
                  <c:v>67.091572888102903</c:v>
                </c:pt>
                <c:pt idx="62">
                  <c:v>69.395703975572872</c:v>
                </c:pt>
                <c:pt idx="63">
                  <c:v>69.975262765954682</c:v>
                </c:pt>
                <c:pt idx="64">
                  <c:v>68.810611955946911</c:v>
                </c:pt>
                <c:pt idx="65">
                  <c:v>65.941204251237565</c:v>
                </c:pt>
                <c:pt idx="66">
                  <c:v>61.464079235964093</c:v>
                </c:pt>
                <c:pt idx="67">
                  <c:v>55.530168112607306</c:v>
                </c:pt>
                <c:pt idx="68">
                  <c:v>48.338551898103752</c:v>
                </c:pt>
                <c:pt idx="69">
                  <c:v>40.128899232603871</c:v>
                </c:pt>
                <c:pt idx="70">
                  <c:v>31.17238153928951</c:v>
                </c:pt>
                <c:pt idx="71">
                  <c:v>21.761423023154972</c:v>
                </c:pt>
                <c:pt idx="72">
                  <c:v>12.198688541147087</c:v>
                </c:pt>
                <c:pt idx="73">
                  <c:v>2.7857419089089799</c:v>
                </c:pt>
                <c:pt idx="74">
                  <c:v>-6.1881804383119254</c:v>
                </c:pt>
                <c:pt idx="75">
                  <c:v>-14.456840825833213</c:v>
                </c:pt>
                <c:pt idx="76">
                  <c:v>-21.786699915009219</c:v>
                </c:pt>
                <c:pt idx="77">
                  <c:v>-27.985266919726346</c:v>
                </c:pt>
                <c:pt idx="78">
                  <c:v>-32.907777161740981</c:v>
                </c:pt>
                <c:pt idx="79">
                  <c:v>-36.461940707949005</c:v>
                </c:pt>
                <c:pt idx="80">
                  <c:v>-38.610582994619989</c:v>
                </c:pt>
                <c:pt idx="81">
                  <c:v>-39.372082543430913</c:v>
                </c:pt>
                <c:pt idx="82">
                  <c:v>-38.818598753406668</c:v>
                </c:pt>
                <c:pt idx="83">
                  <c:v>-37.072170807595164</c:v>
                </c:pt>
                <c:pt idx="84">
                  <c:v>-34.298853453481513</c:v>
                </c:pt>
                <c:pt idx="85">
                  <c:v>-30.701133425774515</c:v>
                </c:pt>
                <c:pt idx="86">
                  <c:v>-26.508938471814606</c:v>
                </c:pt>
                <c:pt idx="87">
                  <c:v>-21.969606598412049</c:v>
                </c:pt>
                <c:pt idx="88">
                  <c:v>-17.33722406998421</c:v>
                </c:pt>
                <c:pt idx="89">
                  <c:v>-12.861765225844156</c:v>
                </c:pt>
                <c:pt idx="90">
                  <c:v>-8.778474377420677</c:v>
                </c:pt>
                <c:pt idx="91">
                  <c:v>-5.2979196143714224</c:v>
                </c:pt>
                <c:pt idx="92">
                  <c:v>-2.5971207156786691</c:v>
                </c:pt>
                <c:pt idx="93">
                  <c:v>-0.81210963797430458</c:v>
                </c:pt>
                <c:pt idx="94">
                  <c:v>-3.2223990679855131E-2</c:v>
                </c:pt>
                <c:pt idx="95">
                  <c:v>-0.29636383033987396</c:v>
                </c:pt>
                <c:pt idx="96">
                  <c:v>-1.5913628184040884</c:v>
                </c:pt>
                <c:pt idx="97">
                  <c:v>-3.8525394588047988</c:v>
                </c:pt>
                <c:pt idx="98">
                  <c:v>-6.9664061760741758</c:v>
                </c:pt>
                <c:pt idx="99">
                  <c:v>-10.775426928382622</c:v>
                </c:pt>
                <c:pt idx="100">
                  <c:v>-15.084631354207435</c:v>
                </c:pt>
                <c:pt idx="101">
                  <c:v>-19.669818433437559</c:v>
                </c:pt>
                <c:pt idx="102">
                  <c:v>-24.287018304343427</c:v>
                </c:pt>
                <c:pt idx="103">
                  <c:v>-28.682829791690757</c:v>
                </c:pt>
                <c:pt idx="104">
                  <c:v>-32.60521541427071</c:v>
                </c:pt>
                <c:pt idx="105">
                  <c:v>-35.814316587709328</c:v>
                </c:pt>
                <c:pt idx="106">
                  <c:v>-38.092850188302663</c:v>
                </c:pt>
                <c:pt idx="107">
                  <c:v>-39.255663665045489</c:v>
                </c:pt>
                <c:pt idx="108">
                  <c:v>-39.158058847930953</c:v>
                </c:pt>
                <c:pt idx="109">
                  <c:v>-37.702543192797783</c:v>
                </c:pt>
                <c:pt idx="110">
                  <c:v>-34.843729494230274</c:v>
                </c:pt>
                <c:pt idx="111">
                  <c:v>-30.591178608927933</c:v>
                </c:pt>
                <c:pt idx="112">
                  <c:v>-25.010061534958371</c:v>
                </c:pt>
                <c:pt idx="113">
                  <c:v>-18.21960402816617</c:v>
                </c:pt>
                <c:pt idx="114">
                  <c:v>-10.389365344878218</c:v>
                </c:pt>
                <c:pt idx="115">
                  <c:v>-1.7334891553130696</c:v>
                </c:pt>
                <c:pt idx="116">
                  <c:v>7.4968542730073509</c:v>
                </c:pt>
                <c:pt idx="117">
                  <c:v>17.022543101539846</c:v>
                </c:pt>
                <c:pt idx="118">
                  <c:v>26.546743739622098</c:v>
                </c:pt>
                <c:pt idx="119">
                  <c:v>35.765916098205366</c:v>
                </c:pt>
                <c:pt idx="120">
                  <c:v>44.381153812432899</c:v>
                </c:pt>
                <c:pt idx="121">
                  <c:v>52.109414937459221</c:v>
                </c:pt>
                <c:pt idx="122">
                  <c:v>58.694202236978867</c:v>
                </c:pt>
                <c:pt idx="123">
                  <c:v>63.915273307036315</c:v>
                </c:pt>
                <c:pt idx="124">
                  <c:v>67.596998574946426</c:v>
                </c:pt>
                <c:pt idx="125">
                  <c:v>69.615038186472006</c:v>
                </c:pt>
                <c:pt idx="126">
                  <c:v>69.901074841224684</c:v>
                </c:pt>
                <c:pt idx="127">
                  <c:v>68.445416133233849</c:v>
                </c:pt>
                <c:pt idx="128">
                  <c:v>65.297363861111748</c:v>
                </c:pt>
                <c:pt idx="129">
                  <c:v>60.563335755396317</c:v>
                </c:pt>
                <c:pt idx="130">
                  <c:v>54.402813632258628</c:v>
                </c:pt>
                <c:pt idx="131">
                  <c:v>47.022277602558688</c:v>
                </c:pt>
                <c:pt idx="132">
                  <c:v>38.667365240171343</c:v>
                </c:pt>
                <c:pt idx="133">
                  <c:v>29.613564393266639</c:v>
                </c:pt>
                <c:pt idx="134">
                  <c:v>20.155805834768802</c:v>
                </c:pt>
                <c:pt idx="135">
                  <c:v>10.597364910161051</c:v>
                </c:pt>
                <c:pt idx="136">
                  <c:v>1.2385080483336515</c:v>
                </c:pt>
                <c:pt idx="137">
                  <c:v>-7.6346706020110231</c:v>
                </c:pt>
                <c:pt idx="138">
                  <c:v>-15.760785428712989</c:v>
                </c:pt>
                <c:pt idx="139">
                  <c:v>-22.91265714487416</c:v>
                </c:pt>
                <c:pt idx="140">
                  <c:v>-28.905402683701144</c:v>
                </c:pt>
                <c:pt idx="141">
                  <c:v>-33.602804343103124</c:v>
                </c:pt>
                <c:pt idx="142">
                  <c:v>-36.921714269598908</c:v>
                </c:pt>
                <c:pt idx="143">
                  <c:v>-38.834328940976782</c:v>
                </c:pt>
                <c:pt idx="144">
                  <c:v>-39.368253366188021</c:v>
                </c:pt>
                <c:pt idx="145">
                  <c:v>-38.60436287671952</c:v>
                </c:pt>
                <c:pt idx="146">
                  <c:v>-36.672558121269446</c:v>
                </c:pt>
                <c:pt idx="147">
                  <c:v>-33.745592697800809</c:v>
                </c:pt>
                <c:pt idx="148">
                  <c:v>-30.031229423917001</c:v>
                </c:pt>
                <c:pt idx="149">
                  <c:v>-25.763047508226833</c:v>
                </c:pt>
                <c:pt idx="150">
                  <c:v>-21.190276203992788</c:v>
                </c:pt>
                <c:pt idx="151">
                  <c:v>-16.567068780898747</c:v>
                </c:pt>
                <c:pt idx="152">
                  <c:v>-12.141652321695947</c:v>
                </c:pt>
                <c:pt idx="153">
                  <c:v>-8.1457930802603258</c:v>
                </c:pt>
                <c:pt idx="154">
                  <c:v>-4.7850037647860386</c:v>
                </c:pt>
                <c:pt idx="155">
                  <c:v>-2.2298886755021163</c:v>
                </c:pt>
                <c:pt idx="156">
                  <c:v>-0.60897635230426261</c:v>
                </c:pt>
                <c:pt idx="157">
                  <c:v>-3.3291279474869828E-3</c:v>
                </c:pt>
                <c:pt idx="158">
                  <c:v>-0.44314714887934564</c:v>
                </c:pt>
                <c:pt idx="159">
                  <c:v>-1.9065038921154611</c:v>
                </c:pt>
                <c:pt idx="160">
                  <c:v>-4.3202641935909245</c:v>
                </c:pt>
                <c:pt idx="161">
                  <c:v>-7.5631477505897395</c:v>
                </c:pt>
                <c:pt idx="162">
                  <c:v>-11.470814488965862</c:v>
                </c:pt>
                <c:pt idx="163">
                  <c:v>-15.842766556656525</c:v>
                </c:pt>
                <c:pt idx="164">
                  <c:v>-20.450788282970475</c:v>
                </c:pt>
                <c:pt idx="165">
                  <c:v>-25.048583165402658</c:v>
                </c:pt>
                <c:pt idx="166">
                  <c:v>-29.382218304730351</c:v>
                </c:pt>
                <c:pt idx="167">
                  <c:v>-33.200953653223152</c:v>
                </c:pt>
                <c:pt idx="168">
                  <c:v>-36.268017296444974</c:v>
                </c:pt>
                <c:pt idx="169">
                  <c:v>-38.370889407984315</c:v>
                </c:pt>
                <c:pt idx="170">
                  <c:v>-39.330676449267173</c:v>
                </c:pt>
                <c:pt idx="171">
                  <c:v>-39.010192885152335</c:v>
                </c:pt>
                <c:pt idx="172">
                  <c:v>-37.320418732775828</c:v>
                </c:pt>
                <c:pt idx="173">
                  <c:v>-34.225065625837267</c:v>
                </c:pt>
                <c:pt idx="174">
                  <c:v>-29.743059197046556</c:v>
                </c:pt>
                <c:pt idx="175">
                  <c:v>-23.948828465800752</c:v>
                </c:pt>
                <c:pt idx="176">
                  <c:v>-16.970380263890362</c:v>
                </c:pt>
                <c:pt idx="177">
                  <c:v>-8.9852250577196937</c:v>
                </c:pt>
                <c:pt idx="178">
                  <c:v>-0.2143063097222502</c:v>
                </c:pt>
                <c:pt idx="179">
                  <c:v>9.0858346568798183</c:v>
                </c:pt>
                <c:pt idx="180">
                  <c:v>18.632355651585002</c:v>
                </c:pt>
                <c:pt idx="181">
                  <c:v>28.126511123835222</c:v>
                </c:pt>
                <c:pt idx="182">
                  <c:v>37.264744446022057</c:v>
                </c:pt>
                <c:pt idx="183">
                  <c:v>45.750040928731039</c:v>
                </c:pt>
                <c:pt idx="184">
                  <c:v>53.303096441396619</c:v>
                </c:pt>
                <c:pt idx="185">
                  <c:v>59.672863099276796</c:v>
                </c:pt>
                <c:pt idx="186">
                  <c:v>64.646057481455614</c:v>
                </c:pt>
                <c:pt idx="187">
                  <c:v>68.055257315744882</c:v>
                </c:pt>
                <c:pt idx="188">
                  <c:v>69.785267900346327</c:v>
                </c:pt>
                <c:pt idx="189">
                  <c:v>69.777507532325984</c:v>
                </c:pt>
                <c:pt idx="190">
                  <c:v>68.032239178188377</c:v>
                </c:pt>
                <c:pt idx="191">
                  <c:v>64.608560453993888</c:v>
                </c:pt>
                <c:pt idx="192">
                  <c:v>59.622152309846925</c:v>
                </c:pt>
                <c:pt idx="193">
                  <c:v>53.240875125271238</c:v>
                </c:pt>
                <c:pt idx="194">
                  <c:v>45.678385707689458</c:v>
                </c:pt>
                <c:pt idx="195">
                  <c:v>37.186026576084586</c:v>
                </c:pt>
                <c:pt idx="196">
                  <c:v>28.043306810840509</c:v>
                </c:pt>
                <c:pt idx="197">
                  <c:v>18.547348961583189</c:v>
                </c:pt>
                <c:pt idx="198">
                  <c:v>9.0017168358890665</c:v>
                </c:pt>
                <c:pt idx="199">
                  <c:v>-0.29493715598946441</c:v>
                </c:pt>
                <c:pt idx="200">
                  <c:v>-9.0599599943616411</c:v>
                </c:pt>
                <c:pt idx="201">
                  <c:v>-17.037087514535063</c:v>
                </c:pt>
                <c:pt idx="202">
                  <c:v>-24.005729930167071</c:v>
                </c:pt>
                <c:pt idx="203">
                  <c:v>-29.788792532459514</c:v>
                </c:pt>
                <c:pt idx="204">
                  <c:v>-34.258729505689615</c:v>
                </c:pt>
                <c:pt idx="205">
                  <c:v>-37.341599568082856</c:v>
                </c:pt>
                <c:pt idx="206">
                  <c:v>-39.018972035938859</c:v>
                </c:pt>
                <c:pt idx="207">
                  <c:v>-39.327617730980222</c:v>
                </c:pt>
                <c:pt idx="208">
                  <c:v>-38.357007483439205</c:v>
                </c:pt>
                <c:pt idx="209">
                  <c:v>-36.244728304643303</c:v>
                </c:pt>
                <c:pt idx="210">
                  <c:v>-33.170010132441938</c:v>
                </c:pt>
                <c:pt idx="211">
                  <c:v>-29.345631090420053</c:v>
                </c:pt>
                <c:pt idx="212">
                  <c:v>-25.008533458848266</c:v>
                </c:pt>
                <c:pt idx="213">
                  <c:v>-20.409533473854324</c:v>
                </c:pt>
                <c:pt idx="214">
                  <c:v>-15.802543626216638</c:v>
                </c:pt>
                <c:pt idx="215">
                  <c:v>-11.43374491072521</c:v>
                </c:pt>
                <c:pt idx="216">
                  <c:v>-7.5311477390943766</c:v>
                </c:pt>
                <c:pt idx="217">
                  <c:v>-4.2949639309601286</c:v>
                </c:pt>
                <c:pt idx="218">
                  <c:v>-1.8891789963512455</c:v>
                </c:pt>
                <c:pt idx="219">
                  <c:v>-0.43466515146260576</c:v>
                </c:pt>
                <c:pt idx="220">
                  <c:v>-4.1131211430803097E-3</c:v>
                </c:pt>
                <c:pt idx="221">
                  <c:v>-0.61898727309726964</c:v>
                </c:pt>
                <c:pt idx="222">
                  <c:v>-2.2486269409286543</c:v>
                </c:pt>
                <c:pt idx="223">
                  <c:v>-4.8115301926840166</c:v>
                </c:pt>
                <c:pt idx="224">
                  <c:v>-8.1787682513642643</c:v>
                </c:pt>
                <c:pt idx="225">
                  <c:v>-12.179392794650866</c:v>
                </c:pt>
                <c:pt idx="226">
                  <c:v>-16.607617890935391</c:v>
                </c:pt>
                <c:pt idx="227">
                  <c:v>-21.231486585923786</c:v>
                </c:pt>
                <c:pt idx="228">
                  <c:v>-25.802672008699489</c:v>
                </c:pt>
                <c:pt idx="229">
                  <c:v>-30.067016725547436</c:v>
                </c:pt>
                <c:pt idx="230">
                  <c:v>-33.775383782634485</c:v>
                </c:pt>
                <c:pt idx="231">
                  <c:v>-36.694379660825476</c:v>
                </c:pt>
                <c:pt idx="232">
                  <c:v>-38.616513752344211</c:v>
                </c:pt>
                <c:pt idx="233">
                  <c:v>-39.369380791990707</c:v>
                </c:pt>
                <c:pt idx="234">
                  <c:v>-38.823491071588798</c:v>
                </c:pt>
                <c:pt idx="235">
                  <c:v>-36.898426710088863</c:v>
                </c:pt>
                <c:pt idx="236">
                  <c:v>-33.567068617305523</c:v>
                </c:pt>
                <c:pt idx="237">
                  <c:v>-28.857715434521499</c:v>
                </c:pt>
                <c:pt idx="238">
                  <c:v>-22.853999607249538</c:v>
                </c:pt>
                <c:pt idx="239">
                  <c:v>-15.692593502259912</c:v>
                </c:pt>
                <c:pt idx="240">
                  <c:v>-7.5587866246331705</c:v>
                </c:pt>
                <c:pt idx="241">
                  <c:v>1.3198999933531912</c:v>
                </c:pt>
                <c:pt idx="242">
                  <c:v>10.681817661960652</c:v>
                </c:pt>
                <c:pt idx="243">
                  <c:v>20.24069874534506</c:v>
                </c:pt>
                <c:pt idx="244">
                  <c:v>29.696200348487537</c:v>
                </c:pt>
                <c:pt idx="245">
                  <c:v>38.745071317949161</c:v>
                </c:pt>
                <c:pt idx="246">
                  <c:v>47.092505423868332</c:v>
                </c:pt>
                <c:pt idx="247">
                  <c:v>54.463235466376382</c:v>
                </c:pt>
                <c:pt idx="248">
                  <c:v>60.611932602799776</c:v>
                </c:pt>
                <c:pt idx="249">
                  <c:v>65.332502049584249</c:v>
                </c:pt>
                <c:pt idx="250">
                  <c:v>68.465909412443366</c:v>
                </c:pt>
                <c:pt idx="251">
                  <c:v>69.906229530585378</c:v>
                </c:pt>
                <c:pt idx="252">
                  <c:v>69.604679597809422</c:v>
                </c:pt>
                <c:pt idx="253">
                  <c:v>67.571477668890253</c:v>
                </c:pt>
                <c:pt idx="254">
                  <c:v>63.875453320847321</c:v>
                </c:pt>
                <c:pt idx="255">
                  <c:v>58.641425810725849</c:v>
                </c:pt>
                <c:pt idx="256">
                  <c:v>52.045453033727902</c:v>
                </c:pt>
                <c:pt idx="257">
                  <c:v>44.308138441531561</c:v>
                </c:pt>
                <c:pt idx="258">
                  <c:v>35.686259497650155</c:v>
                </c:pt>
                <c:pt idx="259">
                  <c:v>26.463047188232725</c:v>
                </c:pt>
                <c:pt idx="260">
                  <c:v>16.937498953663606</c:v>
                </c:pt>
                <c:pt idx="261">
                  <c:v>7.4131450611088088</c:v>
                </c:pt>
                <c:pt idx="262">
                  <c:v>-1.8132905915588491</c:v>
                </c:pt>
                <c:pt idx="263">
                  <c:v>-10.462890792129876</c:v>
                </c:pt>
                <c:pt idx="264">
                  <c:v>-18.284776187200126</c:v>
                </c:pt>
                <c:pt idx="265">
                  <c:v>-25.065168303865168</c:v>
                </c:pt>
                <c:pt idx="266">
                  <c:v>-30.63493248552928</c:v>
                </c:pt>
                <c:pt idx="267">
                  <c:v>-34.875309817997078</c:v>
                </c:pt>
                <c:pt idx="268">
                  <c:v>-37.721619633005112</c:v>
                </c:pt>
                <c:pt idx="269">
                  <c:v>-39.164795293866732</c:v>
                </c:pt>
                <c:pt idx="270">
                  <c:v>-39.250702455895237</c:v>
                </c:pt>
                <c:pt idx="271">
                  <c:v>-38.077277403701203</c:v>
                </c:pt>
                <c:pt idx="272">
                  <c:v>-35.789609873654086</c:v>
                </c:pt>
                <c:pt idx="273">
                  <c:v>-32.573176513094339</c:v>
                </c:pt>
                <c:pt idx="274">
                  <c:v>-28.645504551448138</c:v>
                </c:pt>
                <c:pt idx="275">
                  <c:v>-24.246607438126475</c:v>
                </c:pt>
                <c:pt idx="276">
                  <c:v>-19.628582663090445</c:v>
                </c:pt>
                <c:pt idx="277">
                  <c:v>-15.04479479121165</c:v>
                </c:pt>
                <c:pt idx="278">
                  <c:v>-10.739082608669653</c:v>
                </c:pt>
                <c:pt idx="279">
                  <c:v>-6.9354275727145547</c:v>
                </c:pt>
                <c:pt idx="280">
                  <c:v>-3.8285015506886122</c:v>
                </c:pt>
                <c:pt idx="281">
                  <c:v>-1.5754759040373392</c:v>
                </c:pt>
                <c:pt idx="282">
                  <c:v>-0.2894227593318941</c:v>
                </c:pt>
                <c:pt idx="283">
                  <c:v>-3.4574862058208151E-2</c:v>
                </c:pt>
                <c:pt idx="284">
                  <c:v>-0.82363530908251781</c:v>
                </c:pt>
                <c:pt idx="285">
                  <c:v>-2.6172457062974601</c:v>
                </c:pt>
                <c:pt idx="286">
                  <c:v>-5.3256342082135051</c:v>
                </c:pt>
                <c:pt idx="287">
                  <c:v>-8.8123769485695309</c:v>
                </c:pt>
                <c:pt idx="288">
                  <c:v>-12.900121082009226</c:v>
                </c:pt>
                <c:pt idx="289">
                  <c:v>-17.378038437054638</c:v>
                </c:pt>
                <c:pt idx="290">
                  <c:v>-22.010708798398074</c:v>
                </c:pt>
                <c:pt idx="291">
                  <c:v>-26.548073891780994</c:v>
                </c:pt>
                <c:pt idx="292">
                  <c:v>-30.736059556990991</c:v>
                </c:pt>
                <c:pt idx="293">
                  <c:v>-34.327436110515528</c:v>
                </c:pt>
                <c:pt idx="294">
                  <c:v>-37.092476623278742</c:v>
                </c:pt>
                <c:pt idx="295">
                  <c:v>-38.828980188139347</c:v>
                </c:pt>
                <c:pt idx="296">
                  <c:v>-39.37125194051135</c:v>
                </c:pt>
                <c:pt idx="297">
                  <c:v>-38.597672645592787</c:v>
                </c:pt>
                <c:pt idx="298">
                  <c:v>-36.43654644611815</c:v>
                </c:pt>
                <c:pt idx="299">
                  <c:v>-32.869983655981152</c:v>
                </c:pt>
                <c:pt idx="300">
                  <c:v>-27.935653568476155</c:v>
                </c:pt>
                <c:pt idx="301">
                  <c:v>-21.726327012852625</c:v>
                </c:pt>
                <c:pt idx="302">
                  <c:v>-14.387216461587872</c:v>
                </c:pt>
                <c:pt idx="303">
                  <c:v>-6.1112093526813371</c:v>
                </c:pt>
                <c:pt idx="304">
                  <c:v>2.8678255569611992</c:v>
                </c:pt>
                <c:pt idx="305">
                  <c:v>12.283401905863219</c:v>
                </c:pt>
                <c:pt idx="306">
                  <c:v>21.846125666083015</c:v>
                </c:pt>
                <c:pt idx="307">
                  <c:v>31.254373333210538</c:v>
                </c:pt>
                <c:pt idx="308">
                  <c:v>40.205521245720902</c:v>
                </c:pt>
                <c:pt idx="309">
                  <c:v>48.407286304119573</c:v>
                </c:pt>
                <c:pt idx="310">
                  <c:v>55.588733204469463</c:v>
                </c:pt>
                <c:pt idx="311">
                  <c:v>61.510515808977523</c:v>
                </c:pt>
                <c:pt idx="312">
                  <c:v>65.973949957494028</c:v>
                </c:pt>
                <c:pt idx="313">
                  <c:v>68.828560703295935</c:v>
                </c:pt>
                <c:pt idx="314">
                  <c:v>69.977806822309745</c:v>
                </c:pt>
                <c:pt idx="315">
                  <c:v>69.382757119892005</c:v>
                </c:pt>
                <c:pt idx="316">
                  <c:v>67.063573695851389</c:v>
                </c:pt>
                <c:pt idx="317">
                  <c:v>63.098743722032907</c:v>
                </c:pt>
                <c:pt idx="318">
                  <c:v>57.622090003594728</c:v>
                </c:pt>
                <c:pt idx="319">
                  <c:v>50.817678108656239</c:v>
                </c:pt>
                <c:pt idx="320">
                  <c:v>42.912820682782332</c:v>
                </c:pt>
                <c:pt idx="321">
                  <c:v>34.16945442277877</c:v>
                </c:pt>
                <c:pt idx="322">
                  <c:v>24.874229094188205</c:v>
                </c:pt>
                <c:pt idx="323">
                  <c:v>15.327698400438194</c:v>
                </c:pt>
                <c:pt idx="324">
                  <c:v>5.8330374478307476</c:v>
                </c:pt>
                <c:pt idx="325">
                  <c:v>-3.3152703846661522</c:v>
                </c:pt>
                <c:pt idx="326">
                  <c:v>-11.842333880620366</c:v>
                </c:pt>
                <c:pt idx="327">
                  <c:v>-19.502915550265126</c:v>
                </c:pt>
                <c:pt idx="328">
                  <c:v>-26.090262168074474</c:v>
                </c:pt>
                <c:pt idx="329">
                  <c:v>-31.443361693315932</c:v>
                </c:pt>
                <c:pt idx="330">
                  <c:v>-35.452347111620497</c:v>
                </c:pt>
                <c:pt idx="331">
                  <c:v>-38.061841907012131</c:v>
                </c:pt>
                <c:pt idx="332">
                  <c:v>-39.272124128149834</c:v>
                </c:pt>
                <c:pt idx="333">
                  <c:v>-39.138073068656475</c:v>
                </c:pt>
                <c:pt idx="334">
                  <c:v>-37.765950967722411</c:v>
                </c:pt>
                <c:pt idx="335">
                  <c:v>-35.308158330199241</c:v>
                </c:pt>
                <c:pt idx="336">
                  <c:v>-31.956182030011696</c:v>
                </c:pt>
                <c:pt idx="337">
                  <c:v>-27.932027087320535</c:v>
                </c:pt>
                <c:pt idx="338">
                  <c:v>-23.478483042106291</c:v>
                </c:pt>
                <c:pt idx="339">
                  <c:v>-18.848621795662478</c:v>
                </c:pt>
                <c:pt idx="340">
                  <c:v>-14.294953830112357</c:v>
                </c:pt>
                <c:pt idx="341">
                  <c:v>-10.058682653000634</c:v>
                </c:pt>
                <c:pt idx="342">
                  <c:v>-6.3594926402782068</c:v>
                </c:pt>
                <c:pt idx="343">
                  <c:v>-3.3862833605360385</c:v>
                </c:pt>
                <c:pt idx="344">
                  <c:v>-1.2892248450387671</c:v>
                </c:pt>
                <c:pt idx="345">
                  <c:v>-0.17345467042825502</c:v>
                </c:pt>
                <c:pt idx="346">
                  <c:v>-9.4671290004494299E-2</c:v>
                </c:pt>
                <c:pt idx="347">
                  <c:v>-1.0568014434222768</c:v>
                </c:pt>
                <c:pt idx="348">
                  <c:v>-3.0118357575707062</c:v>
                </c:pt>
                <c:pt idx="349">
                  <c:v>-5.861839171168346</c:v>
                </c:pt>
                <c:pt idx="350">
                  <c:v>-9.4630550701702276</c:v>
                </c:pt>
                <c:pt idx="351">
                  <c:v>-13.631937518986213</c:v>
                </c:pt>
                <c:pt idx="352">
                  <c:v>-18.152868092911614</c:v>
                </c:pt>
                <c:pt idx="353">
                  <c:v>-22.787245674985925</c:v>
                </c:pt>
                <c:pt idx="354">
                  <c:v>-27.283581902173708</c:v>
                </c:pt>
                <c:pt idx="355">
                  <c:v>-31.388193960413805</c:v>
                </c:pt>
                <c:pt idx="356">
                  <c:v>-34.856061778624365</c:v>
                </c:pt>
                <c:pt idx="357">
                  <c:v>-37.461409349183221</c:v>
                </c:pt>
                <c:pt idx="358">
                  <c:v>-39.007580206372296</c:v>
                </c:pt>
                <c:pt idx="359">
                  <c:v>-39.335804620887828</c:v>
                </c:pt>
                <c:pt idx="360">
                  <c:v>-38.332499726550587</c:v>
                </c:pt>
                <c:pt idx="361">
                  <c:v>-35.934801849491919</c:v>
                </c:pt>
                <c:pt idx="362">
                  <c:v>-32.134100450293737</c:v>
                </c:pt>
                <c:pt idx="363">
                  <c:v>-26.977422522857651</c:v>
                </c:pt>
                <c:pt idx="364">
                  <c:v>-20.566601855832346</c:v>
                </c:pt>
                <c:pt idx="365">
                  <c:v>-13.055255843420756</c:v>
                </c:pt>
                <c:pt idx="366">
                  <c:v>-4.6436800131964278</c:v>
                </c:pt>
                <c:pt idx="367">
                  <c:v>4.4281463692109675</c:v>
                </c:pt>
                <c:pt idx="368">
                  <c:v>13.889174673383522</c:v>
                </c:pt>
                <c:pt idx="369">
                  <c:v>23.447187347957108</c:v>
                </c:pt>
                <c:pt idx="370">
                  <c:v>32.799598782132179</c:v>
                </c:pt>
                <c:pt idx="371">
                  <c:v>41.644734470822506</c:v>
                </c:pt>
                <c:pt idx="372">
                  <c:v>49.693146651867174</c:v>
                </c:pt>
                <c:pt idx="373">
                  <c:v>56.678522402374554</c:v>
                </c:pt>
                <c:pt idx="374">
                  <c:v>62.36775563028074</c:v>
                </c:pt>
                <c:pt idx="375">
                  <c:v>66.569786868707737</c:v>
                </c:pt>
                <c:pt idx="376">
                  <c:v>69.142862988735246</c:v>
                </c:pt>
                <c:pt idx="377">
                  <c:v>69.999930978027592</c:v>
                </c:pt>
                <c:pt idx="378">
                  <c:v>69.111953324948203</c:v>
                </c:pt>
                <c:pt idx="379">
                  <c:v>66.509014384415394</c:v>
                </c:pt>
                <c:pt idx="380">
                  <c:v>62.279174130438321</c:v>
                </c:pt>
                <c:pt idx="381">
                  <c:v>56.565114461836437</c:v>
                </c:pt>
                <c:pt idx="382">
                  <c:v>49.558710193867867</c:v>
                </c:pt>
                <c:pt idx="383">
                  <c:v>41.49373858267036</c:v>
                </c:pt>
                <c:pt idx="384">
                  <c:v>32.63701444408435</c:v>
                </c:pt>
                <c:pt idx="385">
                  <c:v>23.278299734679628</c:v>
                </c:pt>
                <c:pt idx="386">
                  <c:v>13.719384406247395</c:v>
                </c:pt>
                <c:pt idx="387">
                  <c:v>4.2627675234070681</c:v>
                </c:pt>
                <c:pt idx="388">
                  <c:v>-4.7996172269149628</c:v>
                </c:pt>
                <c:pt idx="389">
                  <c:v>-13.197190001168835</c:v>
                </c:pt>
                <c:pt idx="390">
                  <c:v>-20.690605630949346</c:v>
                </c:pt>
                <c:pt idx="391">
                  <c:v>-27.080341959048855</c:v>
                </c:pt>
                <c:pt idx="392">
                  <c:v>-32.213662817992933</c:v>
                </c:pt>
                <c:pt idx="393">
                  <c:v>-35.989687964230484</c:v>
                </c:pt>
                <c:pt idx="394">
                  <c:v>-38.362378028951191</c:v>
                </c:pt>
                <c:pt idx="395">
                  <c:v>-39.341325844591047</c:v>
                </c:pt>
                <c:pt idx="396">
                  <c:v>-38.990333031808994</c:v>
                </c:pt>
                <c:pt idx="397">
                  <c:v>-37.423838995027069</c:v>
                </c:pt>
                <c:pt idx="398">
                  <c:v>-34.801354956997528</c:v>
                </c:pt>
                <c:pt idx="399">
                  <c:v>-31.320134957795585</c:v>
                </c:pt>
                <c:pt idx="400">
                  <c:v>-27.206385692213754</c:v>
                </c:pt>
                <c:pt idx="401">
                  <c:v>-22.705374876557311</c:v>
                </c:pt>
                <c:pt idx="402">
                  <c:v>-18.070841220620519</c:v>
                </c:pt>
                <c:pt idx="403">
                  <c:v>-13.554136308863388</c:v>
                </c:pt>
                <c:pt idx="404">
                  <c:v>-9.3935386871070286</c:v>
                </c:pt>
                <c:pt idx="405">
                  <c:v>-5.8041728160373607</c:v>
                </c:pt>
                <c:pt idx="406">
                  <c:v>-2.9689406025098926</c:v>
                </c:pt>
                <c:pt idx="407">
                  <c:v>-1.0308319571379301</c:v>
                </c:pt>
                <c:pt idx="408">
                  <c:v>-8.6924905862023213E-2</c:v>
                </c:pt>
                <c:pt idx="409">
                  <c:v>-0.18431744294301455</c:v>
                </c:pt>
                <c:pt idx="410">
                  <c:v>-1.3181552874378946</c:v>
                </c:pt>
                <c:pt idx="411">
                  <c:v>-3.4318351154470008</c:v>
                </c:pt>
                <c:pt idx="412">
                  <c:v>-6.4193750689118492</c:v>
                </c:pt>
                <c:pt idx="413">
                  <c:v>-10.129856898077744</c:v>
                </c:pt>
                <c:pt idx="414">
                  <c:v>-14.37376047542417</c:v>
                </c:pt>
                <c:pt idx="415">
                  <c:v>-18.930934967836293</c:v>
                </c:pt>
                <c:pt idx="416">
                  <c:v>-23.559884728970637</c:v>
                </c:pt>
                <c:pt idx="417">
                  <c:v>-28.007994625098256</c:v>
                </c:pt>
                <c:pt idx="418">
                  <c:v>-32.022281171365314</c:v>
                </c:pt>
                <c:pt idx="419">
                  <c:v>-35.360234068581761</c:v>
                </c:pt>
                <c:pt idx="420">
                  <c:v>-37.800308370140357</c:v>
                </c:pt>
                <c:pt idx="421">
                  <c:v>-39.151640755877864</c:v>
                </c:pt>
                <c:pt idx="422">
                  <c:v>-39.262593723307077</c:v>
                </c:pt>
                <c:pt idx="423">
                  <c:v>-38.027777723337884</c:v>
                </c:pt>
                <c:pt idx="424">
                  <c:v>-35.393261529963979</c:v>
                </c:pt>
                <c:pt idx="425">
                  <c:v>-31.359753043110217</c:v>
                </c:pt>
                <c:pt idx="426">
                  <c:v>-25.983613417305563</c:v>
                </c:pt>
                <c:pt idx="427">
                  <c:v>-19.375653671254856</c:v>
                </c:pt>
                <c:pt idx="428">
                  <c:v>-11.697751326866342</c:v>
                </c:pt>
                <c:pt idx="429">
                  <c:v>-3.1574116270312533</c:v>
                </c:pt>
                <c:pt idx="430">
                  <c:v>5.9995199799365313</c:v>
                </c:pt>
                <c:pt idx="431">
                  <c:v>15.497713401399819</c:v>
                </c:pt>
                <c:pt idx="432">
                  <c:v>25.04243391107202</c:v>
                </c:pt>
                <c:pt idx="433">
                  <c:v>34.330453708918753</c:v>
                </c:pt>
                <c:pt idx="434">
                  <c:v>43.061368399655251</c:v>
                </c:pt>
                <c:pt idx="435">
                  <c:v>50.948874953699629</c:v>
                </c:pt>
                <c:pt idx="436">
                  <c:v>57.731568510200795</c:v>
                </c:pt>
                <c:pt idx="437">
                  <c:v>63.182833754472469</c:v>
                </c:pt>
                <c:pt idx="438">
                  <c:v>67.119441827518017</c:v>
                </c:pt>
                <c:pt idx="439">
                  <c:v>69.408514407628715</c:v>
                </c:pt>
                <c:pt idx="440">
                  <c:v>69.972580732000083</c:v>
                </c:pt>
                <c:pt idx="441">
                  <c:v>68.792528353054607</c:v>
                </c:pt>
                <c:pt idx="442">
                  <c:v>65.908331368562585</c:v>
                </c:pt>
                <c:pt idx="443">
                  <c:v>61.417527430273331</c:v>
                </c:pt>
                <c:pt idx="444">
                  <c:v>55.471503542004001</c:v>
                </c:pt>
                <c:pt idx="445">
                  <c:v>48.269736978987119</c:v>
                </c:pt>
                <c:pt idx="446">
                  <c:v>40.052218164735699</c:v>
                </c:pt>
                <c:pt idx="447">
                  <c:v>31.090353830468914</c:v>
                </c:pt>
                <c:pt idx="448">
                  <c:v>21.67670841516188</c:v>
                </c:pt>
                <c:pt idx="449">
                  <c:v>12.113987073584376</c:v>
                </c:pt>
                <c:pt idx="450">
                  <c:v>2.7036930441468359</c:v>
                </c:pt>
                <c:pt idx="451">
                  <c:v>-6.2650956751326481</c:v>
                </c:pt>
                <c:pt idx="452">
                  <c:v>-14.526390863986038</c:v>
                </c:pt>
                <c:pt idx="453">
                  <c:v>-21.846983262848411</c:v>
                </c:pt>
                <c:pt idx="454">
                  <c:v>-28.034779265925192</c:v>
                </c:pt>
                <c:pt idx="455">
                  <c:v>-32.945462364973643</c:v>
                </c:pt>
                <c:pt idx="456">
                  <c:v>-36.487223731960398</c:v>
                </c:pt>
                <c:pt idx="457">
                  <c:v>-38.623383567291889</c:v>
                </c:pt>
                <c:pt idx="458">
                  <c:v>-39.372809087885429</c:v>
                </c:pt>
                <c:pt idx="459">
                  <c:v>-38.808122925702008</c:v>
                </c:pt>
                <c:pt idx="460">
                  <c:v>-37.051783747841533</c:v>
                </c:pt>
                <c:pt idx="461">
                  <c:v>-34.270205584416551</c:v>
                </c:pt>
                <c:pt idx="462">
                  <c:v>-30.666160286045336</c:v>
                </c:pt>
                <c:pt idx="463">
                  <c:v>-26.46977562438471</c:v>
                </c:pt>
                <c:pt idx="464">
                  <c:v>-21.928497085637893</c:v>
                </c:pt>
                <c:pt idx="465">
                  <c:v>-17.296422178841482</c:v>
                </c:pt>
                <c:pt idx="466">
                  <c:v>-12.823440467942532</c:v>
                </c:pt>
                <c:pt idx="467">
                  <c:v>-8.7446195732553651</c:v>
                </c:pt>
                <c:pt idx="468">
                  <c:v>-5.2702668003976232</c:v>
                </c:pt>
                <c:pt idx="469">
                  <c:v>-2.577068273146784</c:v>
                </c:pt>
                <c:pt idx="470">
                  <c:v>-0.80066358684008687</c:v>
                </c:pt>
                <c:pt idx="471">
                  <c:v>-2.9955818560520975E-2</c:v>
                </c:pt>
                <c:pt idx="472">
                  <c:v>-0.30338655836894762</c:v>
                </c:pt>
                <c:pt idx="473">
                  <c:v>-1.6073262696611021</c:v>
                </c:pt>
                <c:pt idx="474">
                  <c:v>-3.8766449202084816</c:v>
                </c:pt>
                <c:pt idx="475">
                  <c:v>-6.9974398622065559</c:v>
                </c:pt>
                <c:pt idx="476">
                  <c:v>-10.81181089694546</c:v>
                </c:pt>
                <c:pt idx="477">
                  <c:v>-15.124489818035537</c:v>
                </c:pt>
                <c:pt idx="478">
                  <c:v>-19.711056791401742</c:v>
                </c:pt>
                <c:pt idx="479">
                  <c:v>-24.327411697975968</c:v>
                </c:pt>
                <c:pt idx="480">
                  <c:v>-28.720117606585532</c:v>
                </c:pt>
                <c:pt idx="481">
                  <c:v>-32.637197900802164</c:v>
                </c:pt>
                <c:pt idx="482">
                  <c:v>-35.838949684187334</c:v>
                </c:pt>
                <c:pt idx="483">
                  <c:v>-38.108334695064137</c:v>
                </c:pt>
                <c:pt idx="484">
                  <c:v>-39.260525137618828</c:v>
                </c:pt>
                <c:pt idx="485">
                  <c:v>-39.151214942603922</c:v>
                </c:pt>
                <c:pt idx="486">
                  <c:v>-37.683355694165911</c:v>
                </c:pt>
                <c:pt idx="487">
                  <c:v>-34.812038861843533</c:v>
                </c:pt>
                <c:pt idx="488">
                  <c:v>-30.547319574818534</c:v>
                </c:pt>
                <c:pt idx="489">
                  <c:v>-24.954859037930472</c:v>
                </c:pt>
                <c:pt idx="490">
                  <c:v>-18.154349554217657</c:v>
                </c:pt>
                <c:pt idx="491">
                  <c:v>-10.315774524791278</c:v>
                </c:pt>
                <c:pt idx="492">
                  <c:v>-1.6536422190782774</c:v>
                </c:pt>
                <c:pt idx="493">
                  <c:v>7.5805868994689032</c:v>
                </c:pt>
                <c:pt idx="494">
                  <c:v>17.107587176352659</c:v>
                </c:pt>
                <c:pt idx="495">
                  <c:v>26.630416199085598</c:v>
                </c:pt>
                <c:pt idx="496">
                  <c:v>35.845524954215179</c:v>
                </c:pt>
                <c:pt idx="497">
                  <c:v>44.454099041228162</c:v>
                </c:pt>
                <c:pt idx="498">
                  <c:v>52.173286401843917</c:v>
                </c:pt>
                <c:pt idx="499">
                  <c:v>58.746870795443051</c:v>
                </c:pt>
                <c:pt idx="500">
                  <c:v>63.954971527264988</c:v>
                </c:pt>
                <c:pt idx="501">
                  <c:v>67.622387875567426</c:v>
                </c:pt>
                <c:pt idx="502">
                  <c:v>69.625259763489041</c:v>
                </c:pt>
                <c:pt idx="503">
                  <c:v>69.895782373228727</c:v>
                </c:pt>
                <c:pt idx="504">
                  <c:v>68.424788976847722</c:v>
                </c:pt>
                <c:pt idx="505">
                  <c:v>65.262100216718068</c:v>
                </c:pt>
                <c:pt idx="506">
                  <c:v>60.514626072449367</c:v>
                </c:pt>
                <c:pt idx="507">
                  <c:v>54.342295302035566</c:v>
                </c:pt>
                <c:pt idx="508">
                  <c:v>46.951972723099445</c:v>
                </c:pt>
                <c:pt idx="509">
                  <c:v>38.589603904124914</c:v>
                </c:pt>
                <c:pt idx="510">
                  <c:v>29.530896517924084</c:v>
                </c:pt>
                <c:pt idx="511">
                  <c:v>20.070905002139906</c:v>
                </c:pt>
                <c:pt idx="512">
                  <c:v>10.51292799576929</c:v>
                </c:pt>
                <c:pt idx="513">
                  <c:v>1.1571545780952857</c:v>
                </c:pt>
                <c:pt idx="514">
                  <c:v>-7.7104954231660932</c:v>
                </c:pt>
                <c:pt idx="515">
                  <c:v>-15.828900225078995</c:v>
                </c:pt>
                <c:pt idx="516">
                  <c:v>-22.971222926341671</c:v>
                </c:pt>
                <c:pt idx="517">
                  <c:v>-28.95298740247296</c:v>
                </c:pt>
                <c:pt idx="518">
                  <c:v>-33.638430964588018</c:v>
                </c:pt>
                <c:pt idx="519">
                  <c:v>-36.944890531184853</c:v>
                </c:pt>
                <c:pt idx="520">
                  <c:v>-38.84505770413427</c:v>
                </c:pt>
                <c:pt idx="521">
                  <c:v>-39.367023241853666</c:v>
                </c:pt>
                <c:pt idx="522">
                  <c:v>-38.59211959022619</c:v>
                </c:pt>
                <c:pt idx="523">
                  <c:v>-36.6506578498892</c:v>
                </c:pt>
                <c:pt idx="524">
                  <c:v>-33.715739330707727</c:v>
                </c:pt>
                <c:pt idx="525">
                  <c:v>-29.99539833247875</c:v>
                </c:pt>
                <c:pt idx="526">
                  <c:v>-25.723398948605297</c:v>
                </c:pt>
                <c:pt idx="527">
                  <c:v>-21.149061882807889</c:v>
                </c:pt>
                <c:pt idx="528">
                  <c:v>-16.526535381944615</c:v>
                </c:pt>
                <c:pt idx="529">
                  <c:v>-12.103945906787127</c:v>
                </c:pt>
                <c:pt idx="530">
                  <c:v>-8.1128682357049868</c:v>
                </c:pt>
                <c:pt idx="531">
                  <c:v>-4.7585411684530676</c:v>
                </c:pt>
                <c:pt idx="532">
                  <c:v>-2.2112244158813974</c:v>
                </c:pt>
                <c:pt idx="533">
                  <c:v>-0.59904585413400957</c:v>
                </c:pt>
                <c:pt idx="534">
                  <c:v>-2.6279479801582903E-3</c:v>
                </c:pt>
                <c:pt idx="535">
                  <c:v>-0.45171022383628973</c:v>
                </c:pt>
                <c:pt idx="536">
                  <c:v>-1.9239040760995263</c:v>
                </c:pt>
                <c:pt idx="537">
                  <c:v>-4.3456301439622278</c:v>
                </c:pt>
                <c:pt idx="538">
                  <c:v>-7.5952004406892231</c:v>
                </c:pt>
                <c:pt idx="539">
                  <c:v>-11.507920874303608</c:v>
                </c:pt>
                <c:pt idx="540">
                  <c:v>-11.507920874332966</c:v>
                </c:pt>
                <c:pt idx="541">
                  <c:v>-11.507920874332966</c:v>
                </c:pt>
                <c:pt idx="542">
                  <c:v>-11.507920874332966</c:v>
                </c:pt>
                <c:pt idx="543">
                  <c:v>-11.507920874332966</c:v>
                </c:pt>
                <c:pt idx="544">
                  <c:v>-11.507920874332966</c:v>
                </c:pt>
                <c:pt idx="545">
                  <c:v>-11.507920874332966</c:v>
                </c:pt>
                <c:pt idx="546">
                  <c:v>-11.507920874332966</c:v>
                </c:pt>
                <c:pt idx="547">
                  <c:v>-11.507920874332966</c:v>
                </c:pt>
                <c:pt idx="548">
                  <c:v>-11.507920874332966</c:v>
                </c:pt>
                <c:pt idx="549">
                  <c:v>-11.507920874332966</c:v>
                </c:pt>
                <c:pt idx="550">
                  <c:v>-11.507920874332966</c:v>
                </c:pt>
                <c:pt idx="551">
                  <c:v>-11.507920874332966</c:v>
                </c:pt>
                <c:pt idx="552">
                  <c:v>-11.507920874332966</c:v>
                </c:pt>
                <c:pt idx="553">
                  <c:v>-11.507920874332966</c:v>
                </c:pt>
                <c:pt idx="554">
                  <c:v>-11.507920874332966</c:v>
                </c:pt>
                <c:pt idx="555">
                  <c:v>-11.507920874332966</c:v>
                </c:pt>
                <c:pt idx="556">
                  <c:v>-11.507920874332966</c:v>
                </c:pt>
                <c:pt idx="557">
                  <c:v>-11.507920874332966</c:v>
                </c:pt>
                <c:pt idx="558">
                  <c:v>-11.507920874332966</c:v>
                </c:pt>
                <c:pt idx="559">
                  <c:v>-11.507920874332966</c:v>
                </c:pt>
                <c:pt idx="560">
                  <c:v>-11.507920874332966</c:v>
                </c:pt>
                <c:pt idx="561">
                  <c:v>-11.507920874332966</c:v>
                </c:pt>
                <c:pt idx="562">
                  <c:v>-11.507920874332966</c:v>
                </c:pt>
                <c:pt idx="563">
                  <c:v>-11.507920874332966</c:v>
                </c:pt>
                <c:pt idx="564">
                  <c:v>-11.507920874332966</c:v>
                </c:pt>
                <c:pt idx="565">
                  <c:v>-11.507920874332966</c:v>
                </c:pt>
                <c:pt idx="566">
                  <c:v>-11.507920874332966</c:v>
                </c:pt>
                <c:pt idx="567">
                  <c:v>-11.507920874332966</c:v>
                </c:pt>
                <c:pt idx="568">
                  <c:v>-11.507920874332966</c:v>
                </c:pt>
                <c:pt idx="569">
                  <c:v>-11.507920874332966</c:v>
                </c:pt>
                <c:pt idx="570">
                  <c:v>-11.507920874332966</c:v>
                </c:pt>
                <c:pt idx="571">
                  <c:v>-11.507920874332966</c:v>
                </c:pt>
                <c:pt idx="572">
                  <c:v>-11.507920874332966</c:v>
                </c:pt>
                <c:pt idx="573">
                  <c:v>-11.507920874332966</c:v>
                </c:pt>
                <c:pt idx="574">
                  <c:v>-11.507920874332966</c:v>
                </c:pt>
                <c:pt idx="575">
                  <c:v>-11.507920874332966</c:v>
                </c:pt>
                <c:pt idx="576">
                  <c:v>-11.507920874332966</c:v>
                </c:pt>
                <c:pt idx="577">
                  <c:v>-11.507920874332966</c:v>
                </c:pt>
                <c:pt idx="578">
                  <c:v>-11.507920874332966</c:v>
                </c:pt>
                <c:pt idx="579">
                  <c:v>-11.507920874332966</c:v>
                </c:pt>
                <c:pt idx="580">
                  <c:v>-11.507920874332966</c:v>
                </c:pt>
                <c:pt idx="581">
                  <c:v>-11.507920874332966</c:v>
                </c:pt>
                <c:pt idx="582">
                  <c:v>-11.507920874332966</c:v>
                </c:pt>
                <c:pt idx="583">
                  <c:v>-11.507920874332966</c:v>
                </c:pt>
                <c:pt idx="584">
                  <c:v>-11.507920874332966</c:v>
                </c:pt>
                <c:pt idx="585">
                  <c:v>-11.507920874332966</c:v>
                </c:pt>
                <c:pt idx="586">
                  <c:v>-11.507920874332966</c:v>
                </c:pt>
                <c:pt idx="587">
                  <c:v>-11.507920874332966</c:v>
                </c:pt>
                <c:pt idx="588">
                  <c:v>-11.507920874332966</c:v>
                </c:pt>
                <c:pt idx="589">
                  <c:v>-11.507920874332966</c:v>
                </c:pt>
                <c:pt idx="590">
                  <c:v>-11.507920874332966</c:v>
                </c:pt>
                <c:pt idx="591">
                  <c:v>-11.507920874332966</c:v>
                </c:pt>
                <c:pt idx="592">
                  <c:v>-11.507920874332966</c:v>
                </c:pt>
                <c:pt idx="593">
                  <c:v>-11.507920874332966</c:v>
                </c:pt>
                <c:pt idx="594">
                  <c:v>-11.507920874332966</c:v>
                </c:pt>
                <c:pt idx="595">
                  <c:v>-11.507920874332966</c:v>
                </c:pt>
                <c:pt idx="596">
                  <c:v>-11.507920874332966</c:v>
                </c:pt>
                <c:pt idx="597">
                  <c:v>-11.507920874332966</c:v>
                </c:pt>
                <c:pt idx="598">
                  <c:v>-11.507920874332966</c:v>
                </c:pt>
                <c:pt idx="599">
                  <c:v>-11.507920874332966</c:v>
                </c:pt>
                <c:pt idx="600">
                  <c:v>-11.507920874332966</c:v>
                </c:pt>
                <c:pt idx="601">
                  <c:v>-11.507920874332966</c:v>
                </c:pt>
                <c:pt idx="602">
                  <c:v>-11.507920874332966</c:v>
                </c:pt>
                <c:pt idx="603">
                  <c:v>-11.507920874332966</c:v>
                </c:pt>
                <c:pt idx="604">
                  <c:v>-11.507920874332966</c:v>
                </c:pt>
                <c:pt idx="605">
                  <c:v>-11.507920874332966</c:v>
                </c:pt>
                <c:pt idx="606">
                  <c:v>-11.507920874332966</c:v>
                </c:pt>
                <c:pt idx="607">
                  <c:v>-11.507920874332966</c:v>
                </c:pt>
                <c:pt idx="608">
                  <c:v>-11.507920874332966</c:v>
                </c:pt>
                <c:pt idx="609">
                  <c:v>-11.507920874332966</c:v>
                </c:pt>
                <c:pt idx="610">
                  <c:v>-11.507920874332966</c:v>
                </c:pt>
                <c:pt idx="611">
                  <c:v>-11.507920874332966</c:v>
                </c:pt>
                <c:pt idx="612">
                  <c:v>-11.507920874332966</c:v>
                </c:pt>
                <c:pt idx="613">
                  <c:v>-11.507920874332966</c:v>
                </c:pt>
                <c:pt idx="614">
                  <c:v>-11.507920874332966</c:v>
                </c:pt>
                <c:pt idx="615">
                  <c:v>-11.507920874332966</c:v>
                </c:pt>
                <c:pt idx="616">
                  <c:v>-11.507920874332966</c:v>
                </c:pt>
                <c:pt idx="617">
                  <c:v>-11.507920874332966</c:v>
                </c:pt>
                <c:pt idx="618">
                  <c:v>-11.507920874332966</c:v>
                </c:pt>
                <c:pt idx="619">
                  <c:v>-11.507920874332966</c:v>
                </c:pt>
                <c:pt idx="620">
                  <c:v>-11.507920874332966</c:v>
                </c:pt>
                <c:pt idx="621">
                  <c:v>-11.507920874332966</c:v>
                </c:pt>
                <c:pt idx="622">
                  <c:v>-11.507920874332966</c:v>
                </c:pt>
                <c:pt idx="623">
                  <c:v>-11.507920874332966</c:v>
                </c:pt>
                <c:pt idx="624">
                  <c:v>-11.507920874332966</c:v>
                </c:pt>
                <c:pt idx="625">
                  <c:v>-11.507920874332966</c:v>
                </c:pt>
                <c:pt idx="626">
                  <c:v>-11.507920874332966</c:v>
                </c:pt>
                <c:pt idx="627">
                  <c:v>-11.507920874332966</c:v>
                </c:pt>
                <c:pt idx="628">
                  <c:v>-11.507920874332966</c:v>
                </c:pt>
                <c:pt idx="629">
                  <c:v>-11.507920874332966</c:v>
                </c:pt>
                <c:pt idx="630">
                  <c:v>-11.507920874332966</c:v>
                </c:pt>
                <c:pt idx="631">
                  <c:v>-11.507920874332966</c:v>
                </c:pt>
                <c:pt idx="632">
                  <c:v>-11.507920874332966</c:v>
                </c:pt>
                <c:pt idx="633">
                  <c:v>-11.507920874332966</c:v>
                </c:pt>
                <c:pt idx="634">
                  <c:v>-11.507920874332966</c:v>
                </c:pt>
                <c:pt idx="635">
                  <c:v>-11.507920874332966</c:v>
                </c:pt>
                <c:pt idx="636">
                  <c:v>-11.507920874332966</c:v>
                </c:pt>
                <c:pt idx="637">
                  <c:v>-11.507920874332966</c:v>
                </c:pt>
                <c:pt idx="638">
                  <c:v>-11.507920874332966</c:v>
                </c:pt>
                <c:pt idx="639">
                  <c:v>-11.507920874332966</c:v>
                </c:pt>
                <c:pt idx="640">
                  <c:v>-11.507920874332966</c:v>
                </c:pt>
                <c:pt idx="641">
                  <c:v>-11.507920874332966</c:v>
                </c:pt>
                <c:pt idx="642">
                  <c:v>-11.507920874332966</c:v>
                </c:pt>
                <c:pt idx="643">
                  <c:v>-11.507920874332966</c:v>
                </c:pt>
                <c:pt idx="644">
                  <c:v>-11.507920874332966</c:v>
                </c:pt>
                <c:pt idx="645">
                  <c:v>-11.507920874332966</c:v>
                </c:pt>
                <c:pt idx="646">
                  <c:v>-11.507920874332966</c:v>
                </c:pt>
                <c:pt idx="647">
                  <c:v>-11.507920874332966</c:v>
                </c:pt>
                <c:pt idx="648">
                  <c:v>-11.507920874332966</c:v>
                </c:pt>
                <c:pt idx="649">
                  <c:v>-11.507920874332966</c:v>
                </c:pt>
                <c:pt idx="650">
                  <c:v>-11.507920874332966</c:v>
                </c:pt>
                <c:pt idx="651">
                  <c:v>-11.507920874332966</c:v>
                </c:pt>
                <c:pt idx="652">
                  <c:v>-11.507920874332966</c:v>
                </c:pt>
                <c:pt idx="653">
                  <c:v>-11.507920874332966</c:v>
                </c:pt>
                <c:pt idx="654">
                  <c:v>-11.507920874332966</c:v>
                </c:pt>
                <c:pt idx="655">
                  <c:v>-11.507920874332966</c:v>
                </c:pt>
                <c:pt idx="656">
                  <c:v>-11.507920874332966</c:v>
                </c:pt>
                <c:pt idx="657">
                  <c:v>-11.507920874332966</c:v>
                </c:pt>
                <c:pt idx="658">
                  <c:v>-11.507920874332966</c:v>
                </c:pt>
                <c:pt idx="659">
                  <c:v>-11.507920874332966</c:v>
                </c:pt>
                <c:pt idx="660">
                  <c:v>-11.507920874332966</c:v>
                </c:pt>
                <c:pt idx="661">
                  <c:v>-11.507920874332966</c:v>
                </c:pt>
                <c:pt idx="662">
                  <c:v>-11.507920874332966</c:v>
                </c:pt>
                <c:pt idx="663">
                  <c:v>-11.507920874332966</c:v>
                </c:pt>
                <c:pt idx="664">
                  <c:v>-11.507920874332966</c:v>
                </c:pt>
                <c:pt idx="665">
                  <c:v>-11.507920874332966</c:v>
                </c:pt>
                <c:pt idx="666">
                  <c:v>-11.507920874332966</c:v>
                </c:pt>
                <c:pt idx="667">
                  <c:v>-11.507920874332966</c:v>
                </c:pt>
                <c:pt idx="668">
                  <c:v>-11.507920874332966</c:v>
                </c:pt>
                <c:pt idx="669">
                  <c:v>-11.507920874332966</c:v>
                </c:pt>
                <c:pt idx="670">
                  <c:v>-11.507920874332966</c:v>
                </c:pt>
                <c:pt idx="671">
                  <c:v>-11.507920874332966</c:v>
                </c:pt>
                <c:pt idx="672">
                  <c:v>-11.507920874332966</c:v>
                </c:pt>
                <c:pt idx="673">
                  <c:v>-11.507920874332966</c:v>
                </c:pt>
                <c:pt idx="674">
                  <c:v>-11.507920874332966</c:v>
                </c:pt>
                <c:pt idx="675">
                  <c:v>-11.507920874332966</c:v>
                </c:pt>
                <c:pt idx="676">
                  <c:v>-11.507920874332966</c:v>
                </c:pt>
                <c:pt idx="677">
                  <c:v>-11.507920874332966</c:v>
                </c:pt>
                <c:pt idx="678">
                  <c:v>-11.507920874332966</c:v>
                </c:pt>
                <c:pt idx="679">
                  <c:v>-11.507920874332966</c:v>
                </c:pt>
                <c:pt idx="680">
                  <c:v>-11.507920874332966</c:v>
                </c:pt>
                <c:pt idx="681">
                  <c:v>-11.507920874332966</c:v>
                </c:pt>
                <c:pt idx="682">
                  <c:v>-11.507920874332966</c:v>
                </c:pt>
                <c:pt idx="683">
                  <c:v>-11.507920874332966</c:v>
                </c:pt>
                <c:pt idx="684">
                  <c:v>-11.507920874332966</c:v>
                </c:pt>
                <c:pt idx="685">
                  <c:v>-11.507920874332966</c:v>
                </c:pt>
                <c:pt idx="686">
                  <c:v>-11.507920874332966</c:v>
                </c:pt>
                <c:pt idx="687">
                  <c:v>-11.507920874332966</c:v>
                </c:pt>
                <c:pt idx="688">
                  <c:v>-11.507920874332966</c:v>
                </c:pt>
                <c:pt idx="689">
                  <c:v>-11.507920874332966</c:v>
                </c:pt>
                <c:pt idx="690">
                  <c:v>-11.507920874332966</c:v>
                </c:pt>
                <c:pt idx="691">
                  <c:v>-11.507920874332966</c:v>
                </c:pt>
                <c:pt idx="692">
                  <c:v>-11.507920874332966</c:v>
                </c:pt>
                <c:pt idx="693">
                  <c:v>-11.507920874332966</c:v>
                </c:pt>
                <c:pt idx="694">
                  <c:v>-11.507920874332966</c:v>
                </c:pt>
                <c:pt idx="695">
                  <c:v>-11.507920874332966</c:v>
                </c:pt>
                <c:pt idx="696">
                  <c:v>-11.507920874332966</c:v>
                </c:pt>
                <c:pt idx="697">
                  <c:v>-11.507920874332966</c:v>
                </c:pt>
                <c:pt idx="698">
                  <c:v>-11.507920874332966</c:v>
                </c:pt>
                <c:pt idx="699">
                  <c:v>-11.507920874332966</c:v>
                </c:pt>
                <c:pt idx="700">
                  <c:v>-11.507920874332966</c:v>
                </c:pt>
                <c:pt idx="701">
                  <c:v>-11.507920874332966</c:v>
                </c:pt>
                <c:pt idx="702">
                  <c:v>-11.507920874332966</c:v>
                </c:pt>
                <c:pt idx="703">
                  <c:v>-11.507920874332966</c:v>
                </c:pt>
                <c:pt idx="704">
                  <c:v>-11.507920874332966</c:v>
                </c:pt>
                <c:pt idx="705">
                  <c:v>-11.507920874332966</c:v>
                </c:pt>
                <c:pt idx="706">
                  <c:v>-11.507920874332966</c:v>
                </c:pt>
                <c:pt idx="707">
                  <c:v>-11.507920874332966</c:v>
                </c:pt>
                <c:pt idx="708">
                  <c:v>-11.507920874332966</c:v>
                </c:pt>
                <c:pt idx="709">
                  <c:v>-11.507920874332966</c:v>
                </c:pt>
                <c:pt idx="710">
                  <c:v>-11.507920874332966</c:v>
                </c:pt>
                <c:pt idx="711">
                  <c:v>-11.507920874332966</c:v>
                </c:pt>
                <c:pt idx="712">
                  <c:v>-11.507920874332966</c:v>
                </c:pt>
                <c:pt idx="713">
                  <c:v>-11.507920874332966</c:v>
                </c:pt>
                <c:pt idx="714">
                  <c:v>-11.507920874332966</c:v>
                </c:pt>
                <c:pt idx="715">
                  <c:v>-11.507920874332966</c:v>
                </c:pt>
                <c:pt idx="716">
                  <c:v>-11.507920874332966</c:v>
                </c:pt>
                <c:pt idx="717">
                  <c:v>-11.507920874332966</c:v>
                </c:pt>
                <c:pt idx="718">
                  <c:v>-11.507920874332966</c:v>
                </c:pt>
                <c:pt idx="719">
                  <c:v>-11.507920874332966</c:v>
                </c:pt>
                <c:pt idx="720">
                  <c:v>-11.507920874332966</c:v>
                </c:pt>
                <c:pt idx="721">
                  <c:v>-11.507920874332966</c:v>
                </c:pt>
                <c:pt idx="722">
                  <c:v>-11.507920874332966</c:v>
                </c:pt>
                <c:pt idx="723">
                  <c:v>-11.507920874332966</c:v>
                </c:pt>
                <c:pt idx="724">
                  <c:v>-11.507920874332966</c:v>
                </c:pt>
                <c:pt idx="725">
                  <c:v>-11.507920874332966</c:v>
                </c:pt>
                <c:pt idx="726">
                  <c:v>-11.507920874332966</c:v>
                </c:pt>
                <c:pt idx="727">
                  <c:v>-11.507920874332966</c:v>
                </c:pt>
                <c:pt idx="728">
                  <c:v>-11.507920874332966</c:v>
                </c:pt>
                <c:pt idx="729">
                  <c:v>-11.507920874332966</c:v>
                </c:pt>
                <c:pt idx="730">
                  <c:v>-11.507920874332966</c:v>
                </c:pt>
                <c:pt idx="731">
                  <c:v>-11.507920874332966</c:v>
                </c:pt>
                <c:pt idx="732">
                  <c:v>-11.507920874332966</c:v>
                </c:pt>
                <c:pt idx="733">
                  <c:v>-11.507920874332966</c:v>
                </c:pt>
                <c:pt idx="734">
                  <c:v>-11.507920874332966</c:v>
                </c:pt>
                <c:pt idx="735">
                  <c:v>-11.507920874332966</c:v>
                </c:pt>
                <c:pt idx="736">
                  <c:v>-11.507920874332966</c:v>
                </c:pt>
                <c:pt idx="737">
                  <c:v>-11.507920874332966</c:v>
                </c:pt>
                <c:pt idx="738">
                  <c:v>-11.507920874332966</c:v>
                </c:pt>
                <c:pt idx="739">
                  <c:v>-11.507920874332966</c:v>
                </c:pt>
                <c:pt idx="740">
                  <c:v>-11.507920874332966</c:v>
                </c:pt>
                <c:pt idx="741">
                  <c:v>-11.507920874332966</c:v>
                </c:pt>
                <c:pt idx="742">
                  <c:v>-11.507920874332966</c:v>
                </c:pt>
                <c:pt idx="743">
                  <c:v>-11.507920874332966</c:v>
                </c:pt>
                <c:pt idx="744">
                  <c:v>-11.507920874332966</c:v>
                </c:pt>
                <c:pt idx="745">
                  <c:v>-11.507920874332966</c:v>
                </c:pt>
                <c:pt idx="746">
                  <c:v>-11.507920874332966</c:v>
                </c:pt>
                <c:pt idx="747">
                  <c:v>-11.507920874332966</c:v>
                </c:pt>
                <c:pt idx="748">
                  <c:v>-11.507920874332966</c:v>
                </c:pt>
                <c:pt idx="749">
                  <c:v>-11.507920874332966</c:v>
                </c:pt>
                <c:pt idx="750">
                  <c:v>-11.507920874332966</c:v>
                </c:pt>
                <c:pt idx="751">
                  <c:v>-11.507920874332966</c:v>
                </c:pt>
                <c:pt idx="752">
                  <c:v>-11.507920874332966</c:v>
                </c:pt>
                <c:pt idx="753">
                  <c:v>-11.507920874332966</c:v>
                </c:pt>
                <c:pt idx="754">
                  <c:v>-11.507920874332966</c:v>
                </c:pt>
                <c:pt idx="755">
                  <c:v>-11.507920874332966</c:v>
                </c:pt>
                <c:pt idx="756">
                  <c:v>-11.507920874332966</c:v>
                </c:pt>
                <c:pt idx="757">
                  <c:v>-11.507920874332966</c:v>
                </c:pt>
                <c:pt idx="758">
                  <c:v>-11.507920874332966</c:v>
                </c:pt>
                <c:pt idx="759">
                  <c:v>-11.507920874332966</c:v>
                </c:pt>
                <c:pt idx="760">
                  <c:v>-11.507920874332966</c:v>
                </c:pt>
                <c:pt idx="761">
                  <c:v>-11.507920874332966</c:v>
                </c:pt>
                <c:pt idx="762">
                  <c:v>-11.507920874332966</c:v>
                </c:pt>
                <c:pt idx="763">
                  <c:v>-11.507920874332966</c:v>
                </c:pt>
                <c:pt idx="764">
                  <c:v>-11.507920874332966</c:v>
                </c:pt>
                <c:pt idx="765">
                  <c:v>-11.507920874332966</c:v>
                </c:pt>
                <c:pt idx="766">
                  <c:v>-11.507920874332966</c:v>
                </c:pt>
                <c:pt idx="767">
                  <c:v>-11.507920874332966</c:v>
                </c:pt>
                <c:pt idx="768">
                  <c:v>-11.507920874332966</c:v>
                </c:pt>
                <c:pt idx="769">
                  <c:v>-11.507920874332966</c:v>
                </c:pt>
                <c:pt idx="770">
                  <c:v>-11.507920874332966</c:v>
                </c:pt>
                <c:pt idx="771">
                  <c:v>-11.507920874332966</c:v>
                </c:pt>
                <c:pt idx="772">
                  <c:v>-11.507920874332966</c:v>
                </c:pt>
                <c:pt idx="773">
                  <c:v>-11.507920874332966</c:v>
                </c:pt>
                <c:pt idx="774">
                  <c:v>-11.507920874332966</c:v>
                </c:pt>
                <c:pt idx="775">
                  <c:v>-11.507920874332966</c:v>
                </c:pt>
                <c:pt idx="776">
                  <c:v>-11.507920874332966</c:v>
                </c:pt>
                <c:pt idx="777">
                  <c:v>-11.507920874332966</c:v>
                </c:pt>
                <c:pt idx="778">
                  <c:v>-11.507920874332966</c:v>
                </c:pt>
                <c:pt idx="779">
                  <c:v>-11.507920874332966</c:v>
                </c:pt>
                <c:pt idx="780">
                  <c:v>-11.507920874332966</c:v>
                </c:pt>
                <c:pt idx="781">
                  <c:v>-11.507920874332966</c:v>
                </c:pt>
                <c:pt idx="782">
                  <c:v>-11.507920874332966</c:v>
                </c:pt>
                <c:pt idx="783">
                  <c:v>-11.507920874332966</c:v>
                </c:pt>
                <c:pt idx="784">
                  <c:v>-11.507920874332966</c:v>
                </c:pt>
                <c:pt idx="785">
                  <c:v>-11.507920874332966</c:v>
                </c:pt>
                <c:pt idx="786">
                  <c:v>-11.507920874332966</c:v>
                </c:pt>
                <c:pt idx="787">
                  <c:v>-11.507920874332966</c:v>
                </c:pt>
                <c:pt idx="788">
                  <c:v>-11.507920874332966</c:v>
                </c:pt>
                <c:pt idx="789">
                  <c:v>-11.507920874332966</c:v>
                </c:pt>
                <c:pt idx="790">
                  <c:v>-11.507920874332966</c:v>
                </c:pt>
                <c:pt idx="791">
                  <c:v>-11.507920874332966</c:v>
                </c:pt>
                <c:pt idx="792">
                  <c:v>-11.507920874332966</c:v>
                </c:pt>
                <c:pt idx="793">
                  <c:v>-11.507920874332966</c:v>
                </c:pt>
                <c:pt idx="794">
                  <c:v>-11.507920874332966</c:v>
                </c:pt>
                <c:pt idx="795">
                  <c:v>-11.507920874332966</c:v>
                </c:pt>
                <c:pt idx="796">
                  <c:v>-11.507920874332966</c:v>
                </c:pt>
                <c:pt idx="797">
                  <c:v>-11.507920874332966</c:v>
                </c:pt>
                <c:pt idx="798">
                  <c:v>-11.507920874332966</c:v>
                </c:pt>
                <c:pt idx="799">
                  <c:v>-11.507920874332966</c:v>
                </c:pt>
                <c:pt idx="800">
                  <c:v>-11.507920874332966</c:v>
                </c:pt>
                <c:pt idx="801">
                  <c:v>-11.507920874332966</c:v>
                </c:pt>
                <c:pt idx="802">
                  <c:v>-11.507920874332966</c:v>
                </c:pt>
                <c:pt idx="803">
                  <c:v>-11.507920874332966</c:v>
                </c:pt>
                <c:pt idx="804">
                  <c:v>-11.507920874332966</c:v>
                </c:pt>
                <c:pt idx="805">
                  <c:v>-11.507920874332966</c:v>
                </c:pt>
                <c:pt idx="806">
                  <c:v>-11.507920874332966</c:v>
                </c:pt>
                <c:pt idx="807">
                  <c:v>-11.507920874332966</c:v>
                </c:pt>
                <c:pt idx="808">
                  <c:v>-11.507920874332966</c:v>
                </c:pt>
                <c:pt idx="809">
                  <c:v>-11.507920874332966</c:v>
                </c:pt>
                <c:pt idx="810">
                  <c:v>-11.507920874332966</c:v>
                </c:pt>
                <c:pt idx="811">
                  <c:v>-11.507920874332966</c:v>
                </c:pt>
                <c:pt idx="812">
                  <c:v>-11.507920874332966</c:v>
                </c:pt>
                <c:pt idx="813">
                  <c:v>-11.507920874332966</c:v>
                </c:pt>
                <c:pt idx="814">
                  <c:v>-11.507920874332966</c:v>
                </c:pt>
                <c:pt idx="815">
                  <c:v>-11.507920874332966</c:v>
                </c:pt>
                <c:pt idx="816">
                  <c:v>-11.507920874332966</c:v>
                </c:pt>
                <c:pt idx="817">
                  <c:v>-11.507920874332966</c:v>
                </c:pt>
                <c:pt idx="818">
                  <c:v>-11.507920874332966</c:v>
                </c:pt>
                <c:pt idx="819">
                  <c:v>-11.507920874332966</c:v>
                </c:pt>
                <c:pt idx="820">
                  <c:v>-11.507920874332966</c:v>
                </c:pt>
                <c:pt idx="821">
                  <c:v>-11.507920874332966</c:v>
                </c:pt>
                <c:pt idx="822">
                  <c:v>-11.507920874332966</c:v>
                </c:pt>
                <c:pt idx="823">
                  <c:v>-11.507920874332966</c:v>
                </c:pt>
                <c:pt idx="824">
                  <c:v>-11.507920874332966</c:v>
                </c:pt>
                <c:pt idx="825">
                  <c:v>-11.507920874332966</c:v>
                </c:pt>
                <c:pt idx="826">
                  <c:v>-11.507920874332966</c:v>
                </c:pt>
                <c:pt idx="827">
                  <c:v>-11.507920874332966</c:v>
                </c:pt>
                <c:pt idx="828">
                  <c:v>-11.507920874332966</c:v>
                </c:pt>
                <c:pt idx="829">
                  <c:v>-11.507920874332966</c:v>
                </c:pt>
                <c:pt idx="830">
                  <c:v>-11.507920874332966</c:v>
                </c:pt>
                <c:pt idx="831">
                  <c:v>-11.507920874332966</c:v>
                </c:pt>
                <c:pt idx="832">
                  <c:v>-11.507920874332966</c:v>
                </c:pt>
                <c:pt idx="833">
                  <c:v>-11.507920874332966</c:v>
                </c:pt>
                <c:pt idx="834">
                  <c:v>-11.507920874332966</c:v>
                </c:pt>
                <c:pt idx="835">
                  <c:v>-11.507920874332966</c:v>
                </c:pt>
                <c:pt idx="836">
                  <c:v>-11.507920874332966</c:v>
                </c:pt>
                <c:pt idx="837">
                  <c:v>-11.507920874332966</c:v>
                </c:pt>
                <c:pt idx="838">
                  <c:v>-11.507920874332966</c:v>
                </c:pt>
                <c:pt idx="839">
                  <c:v>-11.507920874332966</c:v>
                </c:pt>
                <c:pt idx="840">
                  <c:v>-11.507920874332966</c:v>
                </c:pt>
                <c:pt idx="841">
                  <c:v>-11.507920874332966</c:v>
                </c:pt>
                <c:pt idx="842">
                  <c:v>-11.507920874332966</c:v>
                </c:pt>
                <c:pt idx="843">
                  <c:v>-11.507920874332966</c:v>
                </c:pt>
                <c:pt idx="844">
                  <c:v>-11.507920874332966</c:v>
                </c:pt>
                <c:pt idx="845">
                  <c:v>-11.507920874332966</c:v>
                </c:pt>
                <c:pt idx="846">
                  <c:v>-11.507920874332966</c:v>
                </c:pt>
                <c:pt idx="847">
                  <c:v>-11.507920874332966</c:v>
                </c:pt>
                <c:pt idx="848">
                  <c:v>-11.507920874332966</c:v>
                </c:pt>
                <c:pt idx="849">
                  <c:v>-11.507920874332966</c:v>
                </c:pt>
                <c:pt idx="850">
                  <c:v>-11.507920874332966</c:v>
                </c:pt>
                <c:pt idx="851">
                  <c:v>-11.507920874332966</c:v>
                </c:pt>
                <c:pt idx="852">
                  <c:v>-11.507920874332966</c:v>
                </c:pt>
                <c:pt idx="853">
                  <c:v>-11.507920874332966</c:v>
                </c:pt>
                <c:pt idx="854">
                  <c:v>-11.507920874332966</c:v>
                </c:pt>
                <c:pt idx="855">
                  <c:v>-11.507920874332966</c:v>
                </c:pt>
                <c:pt idx="856">
                  <c:v>-11.507920874332966</c:v>
                </c:pt>
                <c:pt idx="857">
                  <c:v>-11.507920874332966</c:v>
                </c:pt>
                <c:pt idx="858">
                  <c:v>-11.507920874332966</c:v>
                </c:pt>
                <c:pt idx="859">
                  <c:v>-11.507920874332966</c:v>
                </c:pt>
                <c:pt idx="860">
                  <c:v>-11.507920874332966</c:v>
                </c:pt>
              </c:numCache>
            </c:numRef>
          </c:yVal>
          <c:smooth val="0"/>
        </c:ser>
        <c:ser>
          <c:idx val="1"/>
          <c:order val="1"/>
          <c:tx>
            <c:v>V</c:v>
          </c:tx>
          <c:marker>
            <c:symbol val="none"/>
          </c:marker>
          <c:xVal>
            <c:numRef>
              <c:f>'TIME EVOLUTION'!$Q$62:$Q$66</c:f>
              <c:numCache>
                <c:formatCode>General</c:formatCode>
                <c:ptCount val="5"/>
                <c:pt idx="0">
                  <c:v>45.74311691021822</c:v>
                </c:pt>
                <c:pt idx="1">
                  <c:v>115.22729374488986</c:v>
                </c:pt>
                <c:pt idx="2" formatCode="0.00">
                  <c:v>110.36886361795533</c:v>
                </c:pt>
                <c:pt idx="3" formatCode="0.00">
                  <c:v>106.18888850489009</c:v>
                </c:pt>
                <c:pt idx="4">
                  <c:v>115.22729374488986</c:v>
                </c:pt>
              </c:numCache>
            </c:numRef>
          </c:xVal>
          <c:yVal>
            <c:numRef>
              <c:f>'TIME EVOLUTION'!$R$62:$R$66</c:f>
              <c:numCache>
                <c:formatCode>General</c:formatCode>
                <c:ptCount val="5"/>
                <c:pt idx="0">
                  <c:v>-11.507920874332966</c:v>
                </c:pt>
                <c:pt idx="1">
                  <c:v>-53.307672004985413</c:v>
                </c:pt>
                <c:pt idx="2" formatCode="0.00">
                  <c:v>-45.653488050186581</c:v>
                </c:pt>
                <c:pt idx="3" formatCode="0.00">
                  <c:v>-52.601905733653751</c:v>
                </c:pt>
                <c:pt idx="4">
                  <c:v>-53.307672004985413</c:v>
                </c:pt>
              </c:numCache>
            </c:numRef>
          </c:yVal>
          <c:smooth val="0"/>
        </c:ser>
        <c:ser>
          <c:idx val="2"/>
          <c:order val="2"/>
          <c:tx>
            <c:v>A</c:v>
          </c:tx>
          <c:marker>
            <c:symbol val="none"/>
          </c:marker>
          <c:xVal>
            <c:numRef>
              <c:f>'TIME EVOLUTION'!$S$62:$S$66</c:f>
              <c:numCache>
                <c:formatCode>General</c:formatCode>
                <c:ptCount val="5"/>
                <c:pt idx="0">
                  <c:v>45.74311691021822</c:v>
                </c:pt>
                <c:pt idx="1">
                  <c:v>-64.671309585761549</c:v>
                </c:pt>
                <c:pt idx="2" formatCode="0.00">
                  <c:v>-51.018752160004965</c:v>
                </c:pt>
                <c:pt idx="3" formatCode="0.00">
                  <c:v>-56.240981712322196</c:v>
                </c:pt>
                <c:pt idx="4">
                  <c:v>-64.671309585761549</c:v>
                </c:pt>
              </c:numCache>
            </c:numRef>
          </c:xVal>
          <c:yVal>
            <c:numRef>
              <c:f>'TIME EVOLUTION'!$T$62:$T$66</c:f>
              <c:numCache>
                <c:formatCode>General</c:formatCode>
                <c:ptCount val="5"/>
                <c:pt idx="0">
                  <c:v>-11.507920874332966</c:v>
                </c:pt>
                <c:pt idx="1">
                  <c:v>-63.730216397505146</c:v>
                </c:pt>
                <c:pt idx="2" formatCode="0.00">
                  <c:v>-64.028708169986913</c:v>
                </c:pt>
                <c:pt idx="3" formatCode="0.00">
                  <c:v>-52.987265520388938</c:v>
                </c:pt>
                <c:pt idx="4">
                  <c:v>-63.730216397505146</c:v>
                </c:pt>
              </c:numCache>
            </c:numRef>
          </c:yVal>
          <c:smooth val="0"/>
        </c:ser>
        <c:ser>
          <c:idx val="3"/>
          <c:order val="3"/>
          <c:tx>
            <c:v>CURVATURE</c:v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'TIME EVOLUTION'!$X$58:$X$158</c:f>
              <c:numCache>
                <c:formatCode>General</c:formatCode>
                <c:ptCount val="101"/>
                <c:pt idx="0">
                  <c:v>-51.55923239590615</c:v>
                </c:pt>
                <c:pt idx="1">
                  <c:v>-51.432537754054536</c:v>
                </c:pt>
                <c:pt idx="2">
                  <c:v>-51.052953834369809</c:v>
                </c:pt>
                <c:pt idx="3">
                  <c:v>-50.421978681167566</c:v>
                </c:pt>
                <c:pt idx="4">
                  <c:v>-49.542102465112364</c:v>
                </c:pt>
                <c:pt idx="5">
                  <c:v>-48.41679765565177</c:v>
                </c:pt>
                <c:pt idx="6">
                  <c:v>-47.050505316765872</c:v>
                </c:pt>
                <c:pt idx="7">
                  <c:v>-45.44861758011664</c:v>
                </c:pt>
                <c:pt idx="8">
                  <c:v>-43.617456364767733</c:v>
                </c:pt>
                <c:pt idx="9">
                  <c:v>-41.564248427458175</c:v>
                </c:pt>
                <c:pt idx="10">
                  <c:v>-39.297096841895012</c:v>
                </c:pt>
                <c:pt idx="11">
                  <c:v>-36.82494901962346</c:v>
                </c:pt>
                <c:pt idx="12">
                  <c:v>-34.157561398681089</c:v>
                </c:pt>
                <c:pt idx="13">
                  <c:v>-31.305460939394287</c:v>
                </c:pt>
                <c:pt idx="14">
                  <c:v>-28.279903579275093</c:v>
                </c:pt>
                <c:pt idx="15">
                  <c:v>-25.092829810978238</c:v>
                </c:pt>
                <c:pt idx="16">
                  <c:v>-21.756817558631653</c:v>
                </c:pt>
                <c:pt idx="17">
                  <c:v>-18.285032538516351</c:v>
                </c:pt>
                <c:pt idx="18">
                  <c:v>-14.691176299999015</c:v>
                </c:pt>
                <c:pt idx="19">
                  <c:v>-10.989432151776338</c:v>
                </c:pt>
                <c:pt idx="20">
                  <c:v>-7.194409186835319</c:v>
                </c:pt>
                <c:pt idx="21">
                  <c:v>-3.321084627037509</c:v>
                </c:pt>
                <c:pt idx="22">
                  <c:v>0.61525528513324268</c:v>
                </c:pt>
                <c:pt idx="23">
                  <c:v>4.5990756143862388</c:v>
                </c:pt>
                <c:pt idx="24">
                  <c:v>8.6146540419163031</c:v>
                </c:pt>
                <c:pt idx="25">
                  <c:v>12.646142914213254</c:v>
                </c:pt>
                <c:pt idx="26">
                  <c:v>16.677631786510204</c:v>
                </c:pt>
                <c:pt idx="27">
                  <c:v>20.693210214040267</c:v>
                </c:pt>
                <c:pt idx="28">
                  <c:v>24.677030543293263</c:v>
                </c:pt>
                <c:pt idx="29">
                  <c:v>28.613370455464015</c:v>
                </c:pt>
                <c:pt idx="30">
                  <c:v>32.486695015261816</c:v>
                </c:pt>
                <c:pt idx="31">
                  <c:v>36.281717980202842</c:v>
                </c:pt>
                <c:pt idx="32">
                  <c:v>39.983462128425501</c:v>
                </c:pt>
                <c:pt idx="33">
                  <c:v>43.577318366942833</c:v>
                </c:pt>
                <c:pt idx="34">
                  <c:v>47.049103387058132</c:v>
                </c:pt>
                <c:pt idx="35">
                  <c:v>50.385115639404717</c:v>
                </c:pt>
                <c:pt idx="36">
                  <c:v>53.572189407701586</c:v>
                </c:pt>
                <c:pt idx="37">
                  <c:v>56.597746767820773</c:v>
                </c:pt>
                <c:pt idx="38">
                  <c:v>59.449847227107576</c:v>
                </c:pt>
                <c:pt idx="39">
                  <c:v>62.117234848049947</c:v>
                </c:pt>
                <c:pt idx="40">
                  <c:v>64.589382670321498</c:v>
                </c:pt>
                <c:pt idx="41">
                  <c:v>66.856534255884668</c:v>
                </c:pt>
                <c:pt idx="42">
                  <c:v>68.909742193194219</c:v>
                </c:pt>
                <c:pt idx="43">
                  <c:v>70.740903408543119</c:v>
                </c:pt>
                <c:pt idx="44">
                  <c:v>72.342791145192336</c:v>
                </c:pt>
                <c:pt idx="45">
                  <c:v>73.709083484078235</c:v>
                </c:pt>
                <c:pt idx="46">
                  <c:v>74.834388293538836</c:v>
                </c:pt>
                <c:pt idx="47">
                  <c:v>75.714264509594017</c:v>
                </c:pt>
                <c:pt idx="48">
                  <c:v>76.345239662796246</c:v>
                </c:pt>
                <c:pt idx="49">
                  <c:v>76.72482358248098</c:v>
                </c:pt>
                <c:pt idx="50">
                  <c:v>76.85151822433258</c:v>
                </c:pt>
                <c:pt idx="51">
                  <c:v>76.724823582480965</c:v>
                </c:pt>
                <c:pt idx="52">
                  <c:v>76.345239662796217</c:v>
                </c:pt>
                <c:pt idx="53">
                  <c:v>75.71426450959396</c:v>
                </c:pt>
                <c:pt idx="54">
                  <c:v>74.834388293538751</c:v>
                </c:pt>
                <c:pt idx="55">
                  <c:v>73.70908348407815</c:v>
                </c:pt>
                <c:pt idx="56">
                  <c:v>72.342791145192223</c:v>
                </c:pt>
                <c:pt idx="57">
                  <c:v>70.740903408542977</c:v>
                </c:pt>
                <c:pt idx="58">
                  <c:v>68.909742193194063</c:v>
                </c:pt>
                <c:pt idx="59">
                  <c:v>66.856534255884483</c:v>
                </c:pt>
                <c:pt idx="60">
                  <c:v>64.589382670321314</c:v>
                </c:pt>
                <c:pt idx="61">
                  <c:v>62.11723484804974</c:v>
                </c:pt>
                <c:pt idx="62">
                  <c:v>59.449847227107355</c:v>
                </c:pt>
                <c:pt idx="63">
                  <c:v>56.597746767820531</c:v>
                </c:pt>
                <c:pt idx="64">
                  <c:v>53.57218940770133</c:v>
                </c:pt>
                <c:pt idx="65">
                  <c:v>50.385115639404475</c:v>
                </c:pt>
                <c:pt idx="66">
                  <c:v>47.049103387057912</c:v>
                </c:pt>
                <c:pt idx="67">
                  <c:v>43.57731836694262</c:v>
                </c:pt>
                <c:pt idx="68">
                  <c:v>39.983462128425309</c:v>
                </c:pt>
                <c:pt idx="69">
                  <c:v>36.281717980202657</c:v>
                </c:pt>
                <c:pt idx="70">
                  <c:v>32.48669501526166</c:v>
                </c:pt>
                <c:pt idx="71">
                  <c:v>28.613370455463873</c:v>
                </c:pt>
                <c:pt idx="72">
                  <c:v>24.677030543293153</c:v>
                </c:pt>
                <c:pt idx="73">
                  <c:v>20.693210214040185</c:v>
                </c:pt>
                <c:pt idx="74">
                  <c:v>16.677631786510148</c:v>
                </c:pt>
                <c:pt idx="75">
                  <c:v>12.646142914213227</c:v>
                </c:pt>
                <c:pt idx="76">
                  <c:v>8.6146540419163049</c:v>
                </c:pt>
                <c:pt idx="77">
                  <c:v>4.599075614386269</c:v>
                </c:pt>
                <c:pt idx="78">
                  <c:v>0.61525528513329952</c:v>
                </c:pt>
                <c:pt idx="79">
                  <c:v>-3.3210846270374219</c:v>
                </c:pt>
                <c:pt idx="80">
                  <c:v>-7.1944091868352089</c:v>
                </c:pt>
                <c:pt idx="81">
                  <c:v>-10.989432151776207</c:v>
                </c:pt>
                <c:pt idx="82">
                  <c:v>-14.691176299998858</c:v>
                </c:pt>
                <c:pt idx="83">
                  <c:v>-18.285032538516173</c:v>
                </c:pt>
                <c:pt idx="84">
                  <c:v>-21.756817558631461</c:v>
                </c:pt>
                <c:pt idx="85">
                  <c:v>-25.092829810978031</c:v>
                </c:pt>
                <c:pt idx="86">
                  <c:v>-28.27990357927488</c:v>
                </c:pt>
                <c:pt idx="87">
                  <c:v>-31.305460939394067</c:v>
                </c:pt>
                <c:pt idx="88">
                  <c:v>-34.157561398680869</c:v>
                </c:pt>
                <c:pt idx="89">
                  <c:v>-36.82494901962324</c:v>
                </c:pt>
                <c:pt idx="90">
                  <c:v>-39.297096841894799</c:v>
                </c:pt>
                <c:pt idx="91">
                  <c:v>-41.564248427457969</c:v>
                </c:pt>
                <c:pt idx="92">
                  <c:v>-43.617456364767541</c:v>
                </c:pt>
                <c:pt idx="93">
                  <c:v>-45.448617580116455</c:v>
                </c:pt>
                <c:pt idx="94">
                  <c:v>-47.050505316765701</c:v>
                </c:pt>
                <c:pt idx="95">
                  <c:v>-48.416797655651628</c:v>
                </c:pt>
                <c:pt idx="96">
                  <c:v>-49.542102465112244</c:v>
                </c:pt>
                <c:pt idx="97">
                  <c:v>-50.421978681167467</c:v>
                </c:pt>
                <c:pt idx="98">
                  <c:v>-51.052953834369738</c:v>
                </c:pt>
                <c:pt idx="99">
                  <c:v>-51.432537754054508</c:v>
                </c:pt>
                <c:pt idx="100">
                  <c:v>-51.55923239590615</c:v>
                </c:pt>
              </c:numCache>
            </c:numRef>
          </c:xVal>
          <c:yVal>
            <c:numRef>
              <c:f>'TIME EVOLUTION'!$Y$58:$Y$158</c:f>
              <c:numCache>
                <c:formatCode>General</c:formatCode>
                <c:ptCount val="101"/>
                <c:pt idx="0">
                  <c:v>-66.525377476951846</c:v>
                </c:pt>
                <c:pt idx="1">
                  <c:v>-70.556866349248793</c:v>
                </c:pt>
                <c:pt idx="2">
                  <c:v>-74.572444776778852</c:v>
                </c:pt>
                <c:pt idx="3">
                  <c:v>-78.556265106031844</c:v>
                </c:pt>
                <c:pt idx="4">
                  <c:v>-82.492605018202582</c:v>
                </c:pt>
                <c:pt idx="5">
                  <c:v>-86.36592957800039</c:v>
                </c:pt>
                <c:pt idx="6">
                  <c:v>-90.160952542941402</c:v>
                </c:pt>
                <c:pt idx="7">
                  <c:v>-93.862696691164075</c:v>
                </c:pt>
                <c:pt idx="8">
                  <c:v>-97.456552929681408</c:v>
                </c:pt>
                <c:pt idx="9">
                  <c:v>-100.9283379497967</c:v>
                </c:pt>
                <c:pt idx="10">
                  <c:v>-104.26435020214328</c:v>
                </c:pt>
                <c:pt idx="11">
                  <c:v>-107.45142397044015</c:v>
                </c:pt>
                <c:pt idx="12">
                  <c:v>-110.47698133055933</c:v>
                </c:pt>
                <c:pt idx="13">
                  <c:v>-113.32908178984613</c:v>
                </c:pt>
                <c:pt idx="14">
                  <c:v>-115.99646941078851</c:v>
                </c:pt>
                <c:pt idx="15">
                  <c:v>-118.46861723306006</c:v>
                </c:pt>
                <c:pt idx="16">
                  <c:v>-120.73576881862323</c:v>
                </c:pt>
                <c:pt idx="17">
                  <c:v>-122.78897675593279</c:v>
                </c:pt>
                <c:pt idx="18">
                  <c:v>-124.62013797128171</c:v>
                </c:pt>
                <c:pt idx="19">
                  <c:v>-126.22202570793092</c:v>
                </c:pt>
                <c:pt idx="20">
                  <c:v>-127.58831804681684</c:v>
                </c:pt>
                <c:pt idx="21">
                  <c:v>-128.71362285627742</c:v>
                </c:pt>
                <c:pt idx="22">
                  <c:v>-129.59349907233263</c:v>
                </c:pt>
                <c:pt idx="23">
                  <c:v>-130.22447422553486</c:v>
                </c:pt>
                <c:pt idx="24">
                  <c:v>-130.6040581452196</c:v>
                </c:pt>
                <c:pt idx="25">
                  <c:v>-130.7307527870712</c:v>
                </c:pt>
                <c:pt idx="26">
                  <c:v>-130.6040581452196</c:v>
                </c:pt>
                <c:pt idx="27">
                  <c:v>-130.22447422553486</c:v>
                </c:pt>
                <c:pt idx="28">
                  <c:v>-129.59349907233261</c:v>
                </c:pt>
                <c:pt idx="29">
                  <c:v>-128.71362285627742</c:v>
                </c:pt>
                <c:pt idx="30">
                  <c:v>-127.58831804681681</c:v>
                </c:pt>
                <c:pt idx="31">
                  <c:v>-126.2220257079309</c:v>
                </c:pt>
                <c:pt idx="32">
                  <c:v>-124.62013797128168</c:v>
                </c:pt>
                <c:pt idx="33">
                  <c:v>-122.78897675593277</c:v>
                </c:pt>
                <c:pt idx="34">
                  <c:v>-120.73576881862319</c:v>
                </c:pt>
                <c:pt idx="35">
                  <c:v>-118.46861723306003</c:v>
                </c:pt>
                <c:pt idx="36">
                  <c:v>-115.99646941078845</c:v>
                </c:pt>
                <c:pt idx="37">
                  <c:v>-113.32908178984607</c:v>
                </c:pt>
                <c:pt idx="38">
                  <c:v>-110.47698133055927</c:v>
                </c:pt>
                <c:pt idx="39">
                  <c:v>-107.45142397044006</c:v>
                </c:pt>
                <c:pt idx="40">
                  <c:v>-104.26435020214319</c:v>
                </c:pt>
                <c:pt idx="41">
                  <c:v>-100.9283379497966</c:v>
                </c:pt>
                <c:pt idx="42">
                  <c:v>-97.456552929681294</c:v>
                </c:pt>
                <c:pt idx="43">
                  <c:v>-93.862696691163961</c:v>
                </c:pt>
                <c:pt idx="44">
                  <c:v>-90.160952542941288</c:v>
                </c:pt>
                <c:pt idx="45">
                  <c:v>-86.365929578000262</c:v>
                </c:pt>
                <c:pt idx="46">
                  <c:v>-82.492605018202454</c:v>
                </c:pt>
                <c:pt idx="47">
                  <c:v>-78.556265106031702</c:v>
                </c:pt>
                <c:pt idx="48">
                  <c:v>-74.572444776778696</c:v>
                </c:pt>
                <c:pt idx="49">
                  <c:v>-70.556866349248637</c:v>
                </c:pt>
                <c:pt idx="50">
                  <c:v>-66.525377476951689</c:v>
                </c:pt>
                <c:pt idx="51">
                  <c:v>-62.493888604654735</c:v>
                </c:pt>
                <c:pt idx="52">
                  <c:v>-58.478310177124669</c:v>
                </c:pt>
                <c:pt idx="53">
                  <c:v>-54.494489847871677</c:v>
                </c:pt>
                <c:pt idx="54">
                  <c:v>-50.558149935700925</c:v>
                </c:pt>
                <c:pt idx="55">
                  <c:v>-46.684825375903117</c:v>
                </c:pt>
                <c:pt idx="56">
                  <c:v>-42.889802410962105</c:v>
                </c:pt>
                <c:pt idx="57">
                  <c:v>-39.188058262739432</c:v>
                </c:pt>
                <c:pt idx="58">
                  <c:v>-35.594202024222099</c:v>
                </c:pt>
                <c:pt idx="59">
                  <c:v>-32.122417004106808</c:v>
                </c:pt>
                <c:pt idx="60">
                  <c:v>-28.78640475176023</c:v>
                </c:pt>
                <c:pt idx="61">
                  <c:v>-25.599330983463368</c:v>
                </c:pt>
                <c:pt idx="62">
                  <c:v>-22.573773623344188</c:v>
                </c:pt>
                <c:pt idx="63">
                  <c:v>-19.721673164057393</c:v>
                </c:pt>
                <c:pt idx="64">
                  <c:v>-17.054285543115029</c:v>
                </c:pt>
                <c:pt idx="65">
                  <c:v>-14.582137720843491</c:v>
                </c:pt>
                <c:pt idx="66">
                  <c:v>-12.314986135280357</c:v>
                </c:pt>
                <c:pt idx="67">
                  <c:v>-10.261778197970813</c:v>
                </c:pt>
                <c:pt idx="68">
                  <c:v>-8.4306169826219346</c:v>
                </c:pt>
                <c:pt idx="69">
                  <c:v>-6.8287292459727169</c:v>
                </c:pt>
                <c:pt idx="70">
                  <c:v>-5.4624369070868255</c:v>
                </c:pt>
                <c:pt idx="71">
                  <c:v>-4.3371320976262453</c:v>
                </c:pt>
                <c:pt idx="72">
                  <c:v>-3.4572558815710579</c:v>
                </c:pt>
                <c:pt idx="73">
                  <c:v>-2.8262807283688218</c:v>
                </c:pt>
                <c:pt idx="74">
                  <c:v>-2.446696808684095</c:v>
                </c:pt>
                <c:pt idx="75">
                  <c:v>-2.3200021668324808</c:v>
                </c:pt>
                <c:pt idx="76">
                  <c:v>-2.446696808684095</c:v>
                </c:pt>
                <c:pt idx="77">
                  <c:v>-2.8262807283688147</c:v>
                </c:pt>
                <c:pt idx="78">
                  <c:v>-3.4572558815710508</c:v>
                </c:pt>
                <c:pt idx="79">
                  <c:v>-4.3371320976262382</c:v>
                </c:pt>
                <c:pt idx="80">
                  <c:v>-5.4624369070868184</c:v>
                </c:pt>
                <c:pt idx="81">
                  <c:v>-6.8287292459727098</c:v>
                </c:pt>
                <c:pt idx="82">
                  <c:v>-8.4306169826219204</c:v>
                </c:pt>
                <c:pt idx="83">
                  <c:v>-10.261778197970806</c:v>
                </c:pt>
                <c:pt idx="84">
                  <c:v>-12.31498613528035</c:v>
                </c:pt>
                <c:pt idx="85">
                  <c:v>-14.582137720843477</c:v>
                </c:pt>
                <c:pt idx="86">
                  <c:v>-17.054285543115014</c:v>
                </c:pt>
                <c:pt idx="87">
                  <c:v>-19.721673164057357</c:v>
                </c:pt>
                <c:pt idx="88">
                  <c:v>-22.573773623344131</c:v>
                </c:pt>
                <c:pt idx="89">
                  <c:v>-25.599330983463283</c:v>
                </c:pt>
                <c:pt idx="90">
                  <c:v>-28.786404751760124</c:v>
                </c:pt>
                <c:pt idx="91">
                  <c:v>-32.122417004106666</c:v>
                </c:pt>
                <c:pt idx="92">
                  <c:v>-35.594202024221929</c:v>
                </c:pt>
                <c:pt idx="93">
                  <c:v>-39.188058262739233</c:v>
                </c:pt>
                <c:pt idx="94">
                  <c:v>-42.88980241096187</c:v>
                </c:pt>
                <c:pt idx="95">
                  <c:v>-46.684825375902854</c:v>
                </c:pt>
                <c:pt idx="96">
                  <c:v>-50.558149935700627</c:v>
                </c:pt>
                <c:pt idx="97">
                  <c:v>-54.494489847871343</c:v>
                </c:pt>
                <c:pt idx="98">
                  <c:v>-58.478310177124307</c:v>
                </c:pt>
                <c:pt idx="99">
                  <c:v>-62.493888604654337</c:v>
                </c:pt>
                <c:pt idx="100">
                  <c:v>-66.525377476951263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0225536"/>
        <c:axId val="310235520"/>
      </c:scatterChart>
      <c:valAx>
        <c:axId val="310225536"/>
        <c:scaling>
          <c:orientation val="minMax"/>
          <c:max val="100"/>
          <c:min val="-100"/>
        </c:scaling>
        <c:delete val="0"/>
        <c:axPos val="b"/>
        <c:numFmt formatCode="General" sourceLinked="1"/>
        <c:majorTickMark val="out"/>
        <c:minorTickMark val="none"/>
        <c:tickLblPos val="nextTo"/>
        <c:crossAx val="310235520"/>
        <c:crosses val="autoZero"/>
        <c:crossBetween val="midCat"/>
      </c:valAx>
      <c:valAx>
        <c:axId val="310235520"/>
        <c:scaling>
          <c:orientation val="minMax"/>
          <c:max val="100"/>
          <c:min val="-1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0225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8" fmlaLink="AB1" horiz="1" max="500" page="10" val="250"/>
</file>

<file path=xl/ctrlProps/ctrlProp2.xml><?xml version="1.0" encoding="utf-8"?>
<formControlPr xmlns="http://schemas.microsoft.com/office/spreadsheetml/2009/9/main" objectType="Scroll" dx="18" fmlaLink="$AC$1" horiz="1" max="889" page="10" val="539"/>
</file>

<file path=xl/ctrlProps/ctrlProp3.xml><?xml version="1.0" encoding="utf-8"?>
<formControlPr xmlns="http://schemas.microsoft.com/office/spreadsheetml/2009/9/main" objectType="Scroll" dx="16" fmlaLink="$R$10" horiz="1" max="889" min="5" page="10" val="519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wmf"/><Relationship Id="rId7" Type="http://schemas.openxmlformats.org/officeDocument/2006/relationships/image" Target="../media/image7.e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e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1.wmf"/><Relationship Id="rId2" Type="http://schemas.openxmlformats.org/officeDocument/2006/relationships/image" Target="../media/image12.emf"/><Relationship Id="rId1" Type="http://schemas.openxmlformats.org/officeDocument/2006/relationships/image" Target="../media/image9.wmf"/><Relationship Id="rId6" Type="http://schemas.openxmlformats.org/officeDocument/2006/relationships/image" Target="../media/image15.emf"/><Relationship Id="rId5" Type="http://schemas.openxmlformats.org/officeDocument/2006/relationships/image" Target="../media/image14.emf"/><Relationship Id="rId4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419100</xdr:colOff>
          <xdr:row>3</xdr:row>
          <xdr:rowOff>133350</xdr:rowOff>
        </xdr:from>
        <xdr:to>
          <xdr:col>24</xdr:col>
          <xdr:colOff>276225</xdr:colOff>
          <xdr:row>6</xdr:row>
          <xdr:rowOff>9525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228600</xdr:colOff>
          <xdr:row>3</xdr:row>
          <xdr:rowOff>104775</xdr:rowOff>
        </xdr:from>
        <xdr:to>
          <xdr:col>22</xdr:col>
          <xdr:colOff>238125</xdr:colOff>
          <xdr:row>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400050</xdr:colOff>
          <xdr:row>7</xdr:row>
          <xdr:rowOff>57150</xdr:rowOff>
        </xdr:from>
        <xdr:to>
          <xdr:col>24</xdr:col>
          <xdr:colOff>142875</xdr:colOff>
          <xdr:row>8</xdr:row>
          <xdr:rowOff>104775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400050</xdr:colOff>
          <xdr:row>9</xdr:row>
          <xdr:rowOff>28575</xdr:rowOff>
        </xdr:from>
        <xdr:to>
          <xdr:col>22</xdr:col>
          <xdr:colOff>285750</xdr:colOff>
          <xdr:row>10</xdr:row>
          <xdr:rowOff>76200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400050</xdr:colOff>
          <xdr:row>6</xdr:row>
          <xdr:rowOff>57150</xdr:rowOff>
        </xdr:from>
        <xdr:to>
          <xdr:col>26</xdr:col>
          <xdr:colOff>66675</xdr:colOff>
          <xdr:row>7</xdr:row>
          <xdr:rowOff>76200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243415</xdr:colOff>
      <xdr:row>23</xdr:row>
      <xdr:rowOff>71639</xdr:rowOff>
    </xdr:from>
    <xdr:to>
      <xdr:col>10</xdr:col>
      <xdr:colOff>351749</xdr:colOff>
      <xdr:row>56</xdr:row>
      <xdr:rowOff>128114</xdr:rowOff>
    </xdr:to>
    <xdr:graphicFrame macro="">
      <xdr:nvGraphicFramePr>
        <xdr:cNvPr id="3" name="Γράφημα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181690</xdr:colOff>
      <xdr:row>18</xdr:row>
      <xdr:rowOff>47927</xdr:rowOff>
    </xdr:from>
    <xdr:to>
      <xdr:col>18</xdr:col>
      <xdr:colOff>279273</xdr:colOff>
      <xdr:row>49</xdr:row>
      <xdr:rowOff>68252</xdr:rowOff>
    </xdr:to>
    <xdr:graphicFrame macro="">
      <xdr:nvGraphicFramePr>
        <xdr:cNvPr id="4" name="Γράφημα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4</xdr:row>
          <xdr:rowOff>152400</xdr:rowOff>
        </xdr:from>
        <xdr:to>
          <xdr:col>16</xdr:col>
          <xdr:colOff>0</xdr:colOff>
          <xdr:row>6</xdr:row>
          <xdr:rowOff>76200</xdr:rowOff>
        </xdr:to>
        <xdr:sp macro="" textlink="">
          <xdr:nvSpPr>
            <xdr:cNvPr id="1037" name="Scroll Bar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7</xdr:row>
          <xdr:rowOff>0</xdr:rowOff>
        </xdr:from>
        <xdr:to>
          <xdr:col>16</xdr:col>
          <xdr:colOff>104775</xdr:colOff>
          <xdr:row>8</xdr:row>
          <xdr:rowOff>95250</xdr:rowOff>
        </xdr:to>
        <xdr:sp macro="" textlink="">
          <xdr:nvSpPr>
            <xdr:cNvPr id="1038" name="Scroll Bar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11</xdr:row>
          <xdr:rowOff>0</xdr:rowOff>
        </xdr:from>
        <xdr:to>
          <xdr:col>24</xdr:col>
          <xdr:colOff>123825</xdr:colOff>
          <xdr:row>13</xdr:row>
          <xdr:rowOff>76200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9</xdr:row>
          <xdr:rowOff>0</xdr:rowOff>
        </xdr:from>
        <xdr:to>
          <xdr:col>26</xdr:col>
          <xdr:colOff>352425</xdr:colOff>
          <xdr:row>9</xdr:row>
          <xdr:rowOff>219075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266700</xdr:colOff>
          <xdr:row>4</xdr:row>
          <xdr:rowOff>114300</xdr:rowOff>
        </xdr:from>
        <xdr:to>
          <xdr:col>35</xdr:col>
          <xdr:colOff>180975</xdr:colOff>
          <xdr:row>7</xdr:row>
          <xdr:rowOff>152400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228600</xdr:colOff>
          <xdr:row>6</xdr:row>
          <xdr:rowOff>142875</xdr:rowOff>
        </xdr:from>
        <xdr:to>
          <xdr:col>34</xdr:col>
          <xdr:colOff>561975</xdr:colOff>
          <xdr:row>9</xdr:row>
          <xdr:rowOff>142875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771525</xdr:colOff>
          <xdr:row>9</xdr:row>
          <xdr:rowOff>0</xdr:rowOff>
        </xdr:from>
        <xdr:to>
          <xdr:col>16</xdr:col>
          <xdr:colOff>295275</xdr:colOff>
          <xdr:row>10</xdr:row>
          <xdr:rowOff>19050</xdr:rowOff>
        </xdr:to>
        <xdr:sp macro="" textlink="">
          <xdr:nvSpPr>
            <xdr:cNvPr id="1045" name="Scroll Bar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9</xdr:col>
          <xdr:colOff>552450</xdr:colOff>
          <xdr:row>19</xdr:row>
          <xdr:rowOff>114300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114300</xdr:colOff>
          <xdr:row>19</xdr:row>
          <xdr:rowOff>114300</xdr:rowOff>
        </xdr:from>
        <xdr:to>
          <xdr:col>13</xdr:col>
          <xdr:colOff>19050</xdr:colOff>
          <xdr:row>23</xdr:row>
          <xdr:rowOff>38100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581025</xdr:colOff>
          <xdr:row>14</xdr:row>
          <xdr:rowOff>123825</xdr:rowOff>
        </xdr:from>
        <xdr:to>
          <xdr:col>17</xdr:col>
          <xdr:colOff>19050</xdr:colOff>
          <xdr:row>17</xdr:row>
          <xdr:rowOff>38100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9</xdr:col>
      <xdr:colOff>479475</xdr:colOff>
      <xdr:row>37</xdr:row>
      <xdr:rowOff>7987</xdr:rowOff>
    </xdr:to>
    <xdr:graphicFrame macro="">
      <xdr:nvGraphicFramePr>
        <xdr:cNvPr id="2" name="Γράφημα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366712</xdr:colOff>
      <xdr:row>1</xdr:row>
      <xdr:rowOff>33336</xdr:rowOff>
    </xdr:from>
    <xdr:to>
      <xdr:col>19</xdr:col>
      <xdr:colOff>227062</xdr:colOff>
      <xdr:row>37</xdr:row>
      <xdr:rowOff>84186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135466</xdr:rowOff>
        </xdr:from>
        <xdr:to>
          <xdr:col>5</xdr:col>
          <xdr:colOff>361950</xdr:colOff>
          <xdr:row>43</xdr:row>
          <xdr:rowOff>87841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419100</xdr:colOff>
          <xdr:row>43</xdr:row>
          <xdr:rowOff>87841</xdr:rowOff>
        </xdr:from>
        <xdr:to>
          <xdr:col>9</xdr:col>
          <xdr:colOff>76200</xdr:colOff>
          <xdr:row>47</xdr:row>
          <xdr:rowOff>14816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38</xdr:row>
          <xdr:rowOff>59266</xdr:rowOff>
        </xdr:from>
        <xdr:to>
          <xdr:col>13</xdr:col>
          <xdr:colOff>552450</xdr:colOff>
          <xdr:row>41</xdr:row>
          <xdr:rowOff>14816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12</xdr:col>
      <xdr:colOff>260804</xdr:colOff>
      <xdr:row>70</xdr:row>
      <xdr:rowOff>90714</xdr:rowOff>
    </xdr:from>
    <xdr:to>
      <xdr:col>19</xdr:col>
      <xdr:colOff>362857</xdr:colOff>
      <xdr:row>79</xdr:row>
      <xdr:rowOff>136071</xdr:rowOff>
    </xdr:to>
    <xdr:sp macro="" textlink="">
      <xdr:nvSpPr>
        <xdr:cNvPr id="4" name="TextBox 3"/>
        <xdr:cNvSpPr txBox="1"/>
      </xdr:nvSpPr>
      <xdr:spPr>
        <a:xfrm>
          <a:off x="7608661" y="11203214"/>
          <a:ext cx="4388303" cy="1474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v</a:t>
          </a:r>
          <a:r>
            <a:rPr lang="en-US" sz="14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x0­­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l-G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ε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·R/2=0 then </a:t>
          </a:r>
          <a:r>
            <a:rPr lang="el-G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μ</a:t>
          </a:r>
          <a:r>
            <a:rPr lang="en-GB" sz="14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GB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=-</a:t>
          </a:r>
          <a:r>
            <a:rPr lang="el-G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μ</a:t>
          </a:r>
          <a:r>
            <a:rPr lang="en-GB" sz="14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-D/2,</a:t>
          </a:r>
          <a:r>
            <a:rPr lang="en-GB" sz="14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the body will pass through the origin</a:t>
          </a:r>
          <a:endParaRPr lang="el-GR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 x=R·sin(</a:t>
          </a:r>
          <a:r>
            <a:rPr lang="el-G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ε</a:t>
          </a:r>
          <a:r>
            <a:rPr lang="en-GB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·t)·cos(D·t), y= R·cos(</a:t>
          </a:r>
          <a:r>
            <a:rPr lang="el-G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ε</a:t>
          </a:r>
          <a:r>
            <a:rPr lang="en-GB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·t)·cos(D·t). We can see that the body will pass through the origin with a period 2</a:t>
          </a:r>
          <a:r>
            <a:rPr lang="el-G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π</a:t>
          </a:r>
          <a:r>
            <a:rPr lang="en-GB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D.</a:t>
          </a:r>
          <a:endParaRPr lang="el-GR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l-GR" sz="1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561975</xdr:colOff>
          <xdr:row>67</xdr:row>
          <xdr:rowOff>114300</xdr:rowOff>
        </xdr:from>
        <xdr:to>
          <xdr:col>18</xdr:col>
          <xdr:colOff>57150</xdr:colOff>
          <xdr:row>71</xdr:row>
          <xdr:rowOff>38100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</xdr:colOff>
          <xdr:row>65</xdr:row>
          <xdr:rowOff>38100</xdr:rowOff>
        </xdr:from>
        <xdr:to>
          <xdr:col>14</xdr:col>
          <xdr:colOff>533400</xdr:colOff>
          <xdr:row>67</xdr:row>
          <xdr:rowOff>152400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333375</xdr:colOff>
          <xdr:row>77</xdr:row>
          <xdr:rowOff>9525</xdr:rowOff>
        </xdr:from>
        <xdr:to>
          <xdr:col>18</xdr:col>
          <xdr:colOff>438150</xdr:colOff>
          <xdr:row>80</xdr:row>
          <xdr:rowOff>95250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285750</xdr:colOff>
          <xdr:row>80</xdr:row>
          <xdr:rowOff>66675</xdr:rowOff>
        </xdr:from>
        <xdr:to>
          <xdr:col>20</xdr:col>
          <xdr:colOff>38100</xdr:colOff>
          <xdr:row>83</xdr:row>
          <xdr:rowOff>152400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wmf"/><Relationship Id="rId18" Type="http://schemas.openxmlformats.org/officeDocument/2006/relationships/image" Target="../media/image7.emf"/><Relationship Id="rId26" Type="http://schemas.openxmlformats.org/officeDocument/2006/relationships/image" Target="../media/image11.wmf"/><Relationship Id="rId3" Type="http://schemas.openxmlformats.org/officeDocument/2006/relationships/vmlDrawing" Target="../drawings/vmlDrawing1.vml"/><Relationship Id="rId21" Type="http://schemas.openxmlformats.org/officeDocument/2006/relationships/oleObject" Target="../embeddings/oleObject10.bin"/><Relationship Id="rId7" Type="http://schemas.openxmlformats.org/officeDocument/2006/relationships/image" Target="../media/image2.wmf"/><Relationship Id="rId12" Type="http://schemas.openxmlformats.org/officeDocument/2006/relationships/oleObject" Target="../embeddings/oleObject5.bin"/><Relationship Id="rId17" Type="http://schemas.openxmlformats.org/officeDocument/2006/relationships/oleObject" Target="../embeddings/oleObject8.bin"/><Relationship Id="rId25" Type="http://schemas.openxmlformats.org/officeDocument/2006/relationships/oleObject" Target="../embeddings/oleObject12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image" Target="../media/image8.emf"/><Relationship Id="rId29" Type="http://schemas.openxmlformats.org/officeDocument/2006/relationships/ctrlProp" Target="../ctrlProps/ctrlProp3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wmf"/><Relationship Id="rId24" Type="http://schemas.openxmlformats.org/officeDocument/2006/relationships/image" Target="../media/image10.emf"/><Relationship Id="rId5" Type="http://schemas.openxmlformats.org/officeDocument/2006/relationships/image" Target="../media/image1.wmf"/><Relationship Id="rId15" Type="http://schemas.openxmlformats.org/officeDocument/2006/relationships/image" Target="../media/image6.wmf"/><Relationship Id="rId23" Type="http://schemas.openxmlformats.org/officeDocument/2006/relationships/oleObject" Target="../embeddings/oleObject11.bin"/><Relationship Id="rId28" Type="http://schemas.openxmlformats.org/officeDocument/2006/relationships/ctrlProp" Target="../ctrlProps/ctrlProp2.xml"/><Relationship Id="rId10" Type="http://schemas.openxmlformats.org/officeDocument/2006/relationships/oleObject" Target="../embeddings/oleObject4.bin"/><Relationship Id="rId19" Type="http://schemas.openxmlformats.org/officeDocument/2006/relationships/oleObject" Target="../embeddings/oleObject9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Relationship Id="rId14" Type="http://schemas.openxmlformats.org/officeDocument/2006/relationships/oleObject" Target="../embeddings/oleObject6.bin"/><Relationship Id="rId22" Type="http://schemas.openxmlformats.org/officeDocument/2006/relationships/image" Target="../media/image9.wmf"/><Relationship Id="rId27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wmf"/><Relationship Id="rId13" Type="http://schemas.openxmlformats.org/officeDocument/2006/relationships/image" Target="../media/image14.emf"/><Relationship Id="rId3" Type="http://schemas.openxmlformats.org/officeDocument/2006/relationships/oleObject" Target="../embeddings/oleObject13.bin"/><Relationship Id="rId7" Type="http://schemas.openxmlformats.org/officeDocument/2006/relationships/oleObject" Target="../embeddings/oleObject15.bin"/><Relationship Id="rId12" Type="http://schemas.openxmlformats.org/officeDocument/2006/relationships/oleObject" Target="../embeddings/oleObject18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12.emf"/><Relationship Id="rId11" Type="http://schemas.openxmlformats.org/officeDocument/2006/relationships/oleObject" Target="../embeddings/oleObject17.bin"/><Relationship Id="rId5" Type="http://schemas.openxmlformats.org/officeDocument/2006/relationships/oleObject" Target="../embeddings/oleObject14.bin"/><Relationship Id="rId15" Type="http://schemas.openxmlformats.org/officeDocument/2006/relationships/image" Target="../media/image15.emf"/><Relationship Id="rId10" Type="http://schemas.openxmlformats.org/officeDocument/2006/relationships/image" Target="../media/image13.emf"/><Relationship Id="rId4" Type="http://schemas.openxmlformats.org/officeDocument/2006/relationships/image" Target="../media/image9.wmf"/><Relationship Id="rId9" Type="http://schemas.openxmlformats.org/officeDocument/2006/relationships/oleObject" Target="../embeddings/oleObject16.bin"/><Relationship Id="rId14" Type="http://schemas.openxmlformats.org/officeDocument/2006/relationships/oleObject" Target="../embeddings/oleObject1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R881"/>
  <sheetViews>
    <sheetView zoomScaleNormal="100" workbookViewId="0">
      <selection activeCell="B1" sqref="B1"/>
    </sheetView>
  </sheetViews>
  <sheetFormatPr defaultRowHeight="12.75"/>
  <cols>
    <col min="4" max="4" width="9.140625" style="10"/>
    <col min="7" max="7" width="13.7109375" customWidth="1"/>
    <col min="8" max="9" width="10" bestFit="1" customWidth="1"/>
    <col min="11" max="11" width="10" bestFit="1" customWidth="1"/>
    <col min="12" max="12" width="12" customWidth="1"/>
    <col min="14" max="15" width="12.7109375" customWidth="1"/>
    <col min="21" max="21" width="10" bestFit="1" customWidth="1"/>
    <col min="29" max="29" width="13" customWidth="1"/>
  </cols>
  <sheetData>
    <row r="1" spans="2:44">
      <c r="C1" s="1" t="s">
        <v>6</v>
      </c>
      <c r="D1" s="3"/>
      <c r="E1" s="1"/>
      <c r="F1" s="1"/>
      <c r="L1">
        <v>376</v>
      </c>
      <c r="AB1">
        <v>250</v>
      </c>
      <c r="AC1">
        <v>539</v>
      </c>
    </row>
    <row r="2" spans="2:44">
      <c r="C2" s="2"/>
      <c r="D2" s="8"/>
      <c r="E2" s="2"/>
      <c r="F2" s="2"/>
    </row>
    <row r="3" spans="2:44" ht="13.5" thickBot="1">
      <c r="C3" s="1" t="s">
        <v>7</v>
      </c>
      <c r="D3" s="3" t="s">
        <v>8</v>
      </c>
      <c r="E3" s="3" t="s">
        <v>9</v>
      </c>
      <c r="F3" s="3" t="s">
        <v>10</v>
      </c>
    </row>
    <row r="4" spans="2:44" ht="13.5" thickBot="1">
      <c r="B4" s="19"/>
      <c r="C4" s="1" t="s">
        <v>11</v>
      </c>
      <c r="D4" s="4" t="s">
        <v>12</v>
      </c>
      <c r="E4" s="5">
        <v>1</v>
      </c>
      <c r="F4" s="1" t="s">
        <v>13</v>
      </c>
      <c r="G4" s="7" t="s">
        <v>35</v>
      </c>
      <c r="H4">
        <f>-(epsilon+D)/2</f>
        <v>-10</v>
      </c>
      <c r="J4" s="7" t="s">
        <v>89</v>
      </c>
      <c r="K4">
        <f>-D/2</f>
        <v>-7.5</v>
      </c>
      <c r="AB4" s="14"/>
    </row>
    <row r="5" spans="2:44" ht="13.5" thickBot="1">
      <c r="C5" s="1" t="s">
        <v>32</v>
      </c>
      <c r="D5" s="11" t="s">
        <v>33</v>
      </c>
      <c r="E5" s="12">
        <v>1</v>
      </c>
      <c r="G5" s="7" t="s">
        <v>36</v>
      </c>
      <c r="H5">
        <f>-(epsilon-D)/2</f>
        <v>5</v>
      </c>
      <c r="J5" s="7" t="s">
        <v>90</v>
      </c>
      <c r="K5">
        <f>D/2</f>
        <v>7.5</v>
      </c>
      <c r="AB5" s="14"/>
    </row>
    <row r="6" spans="2:44" ht="13.5" thickBot="1">
      <c r="C6" s="1" t="s">
        <v>14</v>
      </c>
      <c r="D6" s="4" t="s">
        <v>15</v>
      </c>
      <c r="E6" s="5">
        <v>0</v>
      </c>
      <c r="F6" s="1" t="s">
        <v>16</v>
      </c>
      <c r="G6" s="7" t="s">
        <v>38</v>
      </c>
      <c r="H6">
        <f>miia-miib</f>
        <v>-15</v>
      </c>
      <c r="J6" s="7" t="s">
        <v>49</v>
      </c>
      <c r="M6" s="7" t="s">
        <v>53</v>
      </c>
    </row>
    <row r="7" spans="2:44" ht="13.5" thickBot="1">
      <c r="C7" s="1" t="s">
        <v>17</v>
      </c>
      <c r="D7" s="4" t="s">
        <v>18</v>
      </c>
      <c r="E7" s="5">
        <f>Aktina</f>
        <v>70</v>
      </c>
      <c r="F7" s="1" t="s">
        <v>16</v>
      </c>
      <c r="G7" s="7" t="s">
        <v>41</v>
      </c>
      <c r="H7">
        <f>(vxin+Aktina*miib)/Dm</f>
        <v>-23.333333333333332</v>
      </c>
      <c r="J7" s="7" t="s">
        <v>47</v>
      </c>
      <c r="K7">
        <f>(VINFOUCAULT-Aktina*miib)/Dm</f>
        <v>35</v>
      </c>
    </row>
    <row r="8" spans="2:44" ht="13.5" thickBot="1">
      <c r="C8" s="1" t="s">
        <v>19</v>
      </c>
      <c r="D8" s="4" t="s">
        <v>20</v>
      </c>
      <c r="E8" s="5">
        <v>0</v>
      </c>
      <c r="F8" s="1" t="s">
        <v>21</v>
      </c>
      <c r="G8" s="7" t="s">
        <v>42</v>
      </c>
      <c r="H8">
        <f>(vxin+Aktina*miia)/Dm</f>
        <v>46.666666666666664</v>
      </c>
      <c r="J8" s="7" t="s">
        <v>48</v>
      </c>
      <c r="K8">
        <f>-(VINFOUCAULT-Aktina*miia)/Dm</f>
        <v>35</v>
      </c>
      <c r="M8" s="7" t="s">
        <v>54</v>
      </c>
    </row>
    <row r="9" spans="2:44" ht="16.5" thickBot="1">
      <c r="C9" s="1" t="s">
        <v>22</v>
      </c>
      <c r="D9" s="4" t="s">
        <v>23</v>
      </c>
      <c r="E9" s="5">
        <v>0</v>
      </c>
      <c r="F9" s="1" t="s">
        <v>21</v>
      </c>
      <c r="G9" s="6" t="s">
        <v>31</v>
      </c>
      <c r="I9">
        <f>Alfa1-Alfa2</f>
        <v>-70</v>
      </c>
      <c r="M9">
        <f>AC1*dt</f>
        <v>5.39</v>
      </c>
      <c r="AO9" s="7" t="s">
        <v>93</v>
      </c>
      <c r="AP9" s="7" t="s">
        <v>94</v>
      </c>
      <c r="AQ9" s="7" t="s">
        <v>95</v>
      </c>
      <c r="AR9" s="7" t="s">
        <v>96</v>
      </c>
    </row>
    <row r="10" spans="2:44" ht="19.5" thickBot="1">
      <c r="C10" s="1" t="s">
        <v>24</v>
      </c>
      <c r="D10" s="4" t="s">
        <v>25</v>
      </c>
      <c r="E10" s="5">
        <v>12</v>
      </c>
      <c r="F10" s="1" t="s">
        <v>26</v>
      </c>
      <c r="G10" s="7" t="s">
        <v>51</v>
      </c>
      <c r="H10">
        <f>AB1/1-250</f>
        <v>0</v>
      </c>
      <c r="J10" s="6" t="s">
        <v>34</v>
      </c>
      <c r="L10">
        <f>-epsilon*Aktina/2</f>
        <v>-175</v>
      </c>
      <c r="M10" s="7" t="s">
        <v>52</v>
      </c>
      <c r="R10">
        <v>519</v>
      </c>
      <c r="AH10" s="7" t="s">
        <v>60</v>
      </c>
      <c r="AN10" s="7" t="s">
        <v>92</v>
      </c>
      <c r="AO10">
        <f>-Fcurrentvx/Fcurrent_vy</f>
        <v>-2.5815632918850016</v>
      </c>
      <c r="AP10">
        <f>1/SQRT(1+AO10^2)</f>
        <v>0.36120933298114855</v>
      </c>
      <c r="AQ10">
        <f>AO10*AP10</f>
        <v>-0.93248475471039949</v>
      </c>
      <c r="AR10">
        <f>axf*AP10+ayf*AQ10</f>
        <v>-10240.996167715068</v>
      </c>
    </row>
    <row r="11" spans="2:44" ht="14.25" thickTop="1" thickBot="1">
      <c r="C11" s="1" t="s">
        <v>27</v>
      </c>
      <c r="D11" s="4" t="s">
        <v>4</v>
      </c>
      <c r="E11" s="5">
        <v>15</v>
      </c>
      <c r="F11" s="1" t="s">
        <v>28</v>
      </c>
      <c r="G11" s="17" t="s">
        <v>66</v>
      </c>
      <c r="H11" s="17" t="s">
        <v>115</v>
      </c>
      <c r="AG11">
        <f>IF($AC$1&lt;MAX_TIME,$AC$1*dt,MAX_TIME*dt)</f>
        <v>5.19</v>
      </c>
      <c r="AH11" s="7" t="s">
        <v>82</v>
      </c>
      <c r="AI11" s="7" t="s">
        <v>83</v>
      </c>
      <c r="AJ11" s="7" t="s">
        <v>84</v>
      </c>
      <c r="AK11" s="7" t="s">
        <v>85</v>
      </c>
      <c r="AN11">
        <f>(Fcurrentvx^2+Fcurrent_vy^2)/AKATHETOS</f>
        <v>-50.71765182900571</v>
      </c>
      <c r="AO11" s="7" t="s">
        <v>91</v>
      </c>
    </row>
    <row r="12" spans="2:44" ht="14.25" thickTop="1" thickBot="1">
      <c r="C12" s="1" t="s">
        <v>29</v>
      </c>
      <c r="D12" s="4" t="s">
        <v>30</v>
      </c>
      <c r="E12">
        <v>0.01</v>
      </c>
      <c r="F12" s="1" t="s">
        <v>28</v>
      </c>
      <c r="G12" s="17" t="s">
        <v>68</v>
      </c>
      <c r="H12" s="17" t="s">
        <v>67</v>
      </c>
      <c r="K12" s="7" t="s">
        <v>70</v>
      </c>
      <c r="L12" s="18" t="s">
        <v>71</v>
      </c>
      <c r="M12" s="18" t="s">
        <v>72</v>
      </c>
      <c r="N12" s="18" t="s">
        <v>73</v>
      </c>
      <c r="O12" s="18" t="s">
        <v>74</v>
      </c>
      <c r="P12" s="18" t="s">
        <v>75</v>
      </c>
      <c r="Q12" s="18" t="s">
        <v>78</v>
      </c>
      <c r="R12" s="18" t="s">
        <v>79</v>
      </c>
      <c r="AE12" s="7" t="s">
        <v>87</v>
      </c>
      <c r="AF12">
        <f>Aktina*(-epsilon^2*SIN(epsilon*AG11)*COS(D*AG11)-2*D*epsilon*COS(epsilon*AG11)*SIN(D*AG11)-D^2*SIN(epsilon*AG11)*COS(D*AG11))</f>
        <v>3303.3955990508284</v>
      </c>
      <c r="AH12">
        <f>Aktina*SIN(epsilon*AG11)*COS(D*AG11)</f>
        <v>-39.37738784576365</v>
      </c>
      <c r="AI12">
        <f>Aktina*COS(epsilon*AG11)*COS(D*AG11)</f>
        <v>-36.944890531202454</v>
      </c>
      <c r="AJ12">
        <f>Aktina*(epsilon*COS(epsilon*AG11)*COS(D*AG11)-SIN(epsilon*AG11)*D*SIN(D*AG11))</f>
        <v>-672.03580318572244</v>
      </c>
      <c r="AK12">
        <f>Aktina*(-epsilon*SIN(epsilon*AG11)*COS(D*AG11)-D*COS(epsilon*AG11)*SIN(D*AG11))</f>
        <v>-260.32125778137186</v>
      </c>
      <c r="AN12" s="7" t="s">
        <v>109</v>
      </c>
      <c r="AO12">
        <f>Fcurrent_x+F_CURV_R*AP10</f>
        <v>-57.697077033288934</v>
      </c>
    </row>
    <row r="13" spans="2:44" ht="13.5" thickTop="1">
      <c r="C13" t="s">
        <v>0</v>
      </c>
      <c r="E13">
        <f>magnet/m</f>
        <v>5</v>
      </c>
      <c r="J13">
        <f>VLOOKUP(1,A21:G881,2,FALSE)</f>
        <v>539</v>
      </c>
      <c r="K13">
        <f>VLOOKUP(1,A21:G881,4,FALSE)</f>
        <v>-56.297913514466224</v>
      </c>
      <c r="L13">
        <f>VLOOKUP(1,A21:G881,5,FALSE)</f>
        <v>-31.941052073016863</v>
      </c>
      <c r="M13">
        <f>VLOOKUP(1,A21:G881,6,FALSE)</f>
        <v>-148.6281349128235</v>
      </c>
      <c r="N13">
        <f>VLOOKUP(1,A21:G881,7,FALSE)</f>
        <v>-115.86795860660031</v>
      </c>
      <c r="O13">
        <f>magnet*CURRENTVY</f>
        <v>-579.33979303300157</v>
      </c>
      <c r="P13">
        <f>-magnet*CURRENTVX</f>
        <v>743.14067456411749</v>
      </c>
      <c r="Q13">
        <f>Kappa*CURRENTX</f>
        <v>2814.8956757233113</v>
      </c>
      <c r="R13">
        <f>Kappa*CURRENTY</f>
        <v>1597.0526036508431</v>
      </c>
      <c r="AE13" s="7" t="s">
        <v>88</v>
      </c>
      <c r="AF13">
        <f>Aktina*(-epsilon^2*COS(epsilon*AG11)*COS(D*AG11)+2*epsilon*D*SIN(epsilon*AG11)*SIN(D*AG11)-D^2*COS(epsilon*AG11)*COS(D*AG11))</f>
        <v>12262.091611537591</v>
      </c>
      <c r="AH13">
        <f>Fcurrent_x</f>
        <v>-39.37738784576365</v>
      </c>
      <c r="AI13">
        <f>Fcurrenty</f>
        <v>-36.944890531202454</v>
      </c>
      <c r="AN13" s="7" t="s">
        <v>110</v>
      </c>
      <c r="AO13">
        <f>Fcurrenty+F_CURV_R*AQ10</f>
        <v>10.348546594055378</v>
      </c>
    </row>
    <row r="14" spans="2:44">
      <c r="C14" t="s">
        <v>1</v>
      </c>
      <c r="E14">
        <f>Kappa/m</f>
        <v>-50</v>
      </c>
      <c r="G14" s="7" t="s">
        <v>50</v>
      </c>
      <c r="H14">
        <v>-50</v>
      </c>
      <c r="K14">
        <f>CURRENTX</f>
        <v>-56.297913514466224</v>
      </c>
      <c r="L14">
        <f>0</f>
        <v>0</v>
      </c>
      <c r="O14" s="7" t="s">
        <v>76</v>
      </c>
      <c r="P14" s="7" t="s">
        <v>77</v>
      </c>
      <c r="Q14" s="7" t="s">
        <v>80</v>
      </c>
      <c r="R14" s="7" t="s">
        <v>81</v>
      </c>
      <c r="AD14" s="14"/>
      <c r="AE14" s="7"/>
      <c r="AF14" s="7"/>
    </row>
    <row r="15" spans="2:44">
      <c r="C15" t="s">
        <v>2</v>
      </c>
      <c r="E15">
        <f>4*PI()/SQRT(-4*lamda+epsilon^2)</f>
        <v>0.83775804095727813</v>
      </c>
      <c r="F15" s="7" t="s">
        <v>37</v>
      </c>
      <c r="G15">
        <f>1/period*4*PI()</f>
        <v>15</v>
      </c>
      <c r="L15" s="7" t="s">
        <v>99</v>
      </c>
      <c r="M15" s="7" t="s">
        <v>100</v>
      </c>
      <c r="O15">
        <f>FX_MAGNET+F_Kx</f>
        <v>2235.5558826903098</v>
      </c>
      <c r="P15">
        <f>FY_MAGNET+F_ky</f>
        <v>2340.1932782149606</v>
      </c>
      <c r="Q15">
        <f>fxtotal/m</f>
        <v>2235.5558826903098</v>
      </c>
      <c r="R15">
        <f>fytotal/m</f>
        <v>2340.1932782149606</v>
      </c>
      <c r="AD15" s="14"/>
      <c r="AP15" s="7" t="s">
        <v>103</v>
      </c>
    </row>
    <row r="16" spans="2:44">
      <c r="C16" t="s">
        <v>5</v>
      </c>
      <c r="E16">
        <f>SQRT(epsilon^2-4*lamda)</f>
        <v>15</v>
      </c>
      <c r="I16" s="7" t="s">
        <v>106</v>
      </c>
      <c r="J16" s="7"/>
      <c r="K16">
        <f>-CURRENTVX/CURRENTVY</f>
        <v>-1.2827371492532451</v>
      </c>
      <c r="L16">
        <f>1/SQRT(1+K16^2)</f>
        <v>0.61482727782608937</v>
      </c>
      <c r="M16">
        <f>K16*L16</f>
        <v>-0.78866178964177081</v>
      </c>
      <c r="Y16">
        <f>lamda*CURRENTY-epsilon*magnet*CURRENTVX</f>
        <v>5312.7559764714306</v>
      </c>
      <c r="AC16" s="7" t="s">
        <v>57</v>
      </c>
      <c r="AD16" s="7" t="s">
        <v>55</v>
      </c>
      <c r="AE16" s="7" t="s">
        <v>58</v>
      </c>
      <c r="AF16" s="7" t="s">
        <v>59</v>
      </c>
      <c r="AO16">
        <v>0</v>
      </c>
      <c r="AP16">
        <f t="shared" ref="AP16:AP47" si="0">FRX+F_CURV_R*COS(AO16)</f>
        <v>-108.41472886229465</v>
      </c>
      <c r="AQ16">
        <f t="shared" ref="AQ16:AQ47" si="1">FRY+F_CURV_R*SIN(AO16)</f>
        <v>10.348546594055378</v>
      </c>
    </row>
    <row r="17" spans="1:43" ht="15.75">
      <c r="C17" t="s">
        <v>3</v>
      </c>
      <c r="E17">
        <v>15</v>
      </c>
      <c r="I17" s="20" t="s">
        <v>105</v>
      </c>
      <c r="J17" s="19"/>
      <c r="K17" s="19"/>
      <c r="L17">
        <f>ax_current*NX+ay_current*NY</f>
        <v>-471.14028112206984</v>
      </c>
      <c r="M17">
        <f>CURRENTVX^2+CURRENTVY^2</f>
        <v>35515.706319325305</v>
      </c>
      <c r="AO17">
        <f>AO16+2*PI()/100</f>
        <v>6.2831853071795868E-2</v>
      </c>
      <c r="AP17">
        <f t="shared" si="0"/>
        <v>-108.31464916175565</v>
      </c>
      <c r="AQ17">
        <f t="shared" si="1"/>
        <v>7.163958886405279</v>
      </c>
    </row>
    <row r="18" spans="1:43">
      <c r="C18" s="7" t="s">
        <v>39</v>
      </c>
      <c r="E18">
        <v>70</v>
      </c>
      <c r="K18" s="7" t="s">
        <v>101</v>
      </c>
      <c r="L18" s="7">
        <f>VSQUARE/AKATH</f>
        <v>-75.382444979531229</v>
      </c>
      <c r="AC18" s="15">
        <f>CURRENTVX/10</f>
        <v>-14.862813491282349</v>
      </c>
      <c r="AD18" s="15">
        <f>CURRENTVY/10</f>
        <v>-11.586795860660031</v>
      </c>
      <c r="AE18">
        <f>ax_current/100</f>
        <v>22.355558826903099</v>
      </c>
      <c r="AF18">
        <f>ay_current/100</f>
        <v>23.401932782149608</v>
      </c>
      <c r="AH18" s="15">
        <f>Fcurrentvx/10</f>
        <v>-67.20358031857225</v>
      </c>
      <c r="AI18" s="15">
        <f>Fcurrent_vy/10</f>
        <v>-26.032125778137186</v>
      </c>
      <c r="AJ18">
        <f>axf/50</f>
        <v>66.067911981016564</v>
      </c>
      <c r="AK18">
        <f>ayf/50</f>
        <v>245.24183223075181</v>
      </c>
      <c r="AO18">
        <f t="shared" ref="AO18:AO81" si="2">AO17+2*PI()/100</f>
        <v>0.12566370614359174</v>
      </c>
      <c r="AP18">
        <f t="shared" si="0"/>
        <v>-108.01480502899462</v>
      </c>
      <c r="AQ18">
        <f t="shared" si="1"/>
        <v>3.991939291537542</v>
      </c>
    </row>
    <row r="19" spans="1:43">
      <c r="C19" s="7" t="s">
        <v>40</v>
      </c>
      <c r="E19">
        <v>5</v>
      </c>
      <c r="H19" s="7"/>
      <c r="K19" s="7" t="s">
        <v>97</v>
      </c>
      <c r="L19">
        <f>CURRENTX+R_KAMP*NX</f>
        <v>-102.64509695710638</v>
      </c>
      <c r="M19" s="7" t="s">
        <v>98</v>
      </c>
      <c r="N19">
        <f>CURRENTY+R_KAMP*NY</f>
        <v>27.510201892112555</v>
      </c>
      <c r="T19" s="7" t="s">
        <v>104</v>
      </c>
      <c r="AC19" s="15" t="s">
        <v>58</v>
      </c>
      <c r="AD19" s="15" t="s">
        <v>56</v>
      </c>
      <c r="AE19" s="7" t="s">
        <v>61</v>
      </c>
      <c r="AF19" s="7" t="s">
        <v>86</v>
      </c>
      <c r="AH19" s="15"/>
      <c r="AI19" s="15"/>
      <c r="AO19">
        <f t="shared" si="2"/>
        <v>0.1884955592153876</v>
      </c>
      <c r="AP19">
        <f t="shared" si="0"/>
        <v>-107.51637981181781</v>
      </c>
      <c r="AQ19">
        <f t="shared" si="1"/>
        <v>0.84500632163520706</v>
      </c>
    </row>
    <row r="20" spans="1:43">
      <c r="C20" t="s">
        <v>4</v>
      </c>
      <c r="D20" s="9" t="s">
        <v>43</v>
      </c>
      <c r="E20" s="7" t="s">
        <v>44</v>
      </c>
      <c r="F20" s="7" t="s">
        <v>45</v>
      </c>
      <c r="G20" s="7" t="s">
        <v>46</v>
      </c>
      <c r="H20" s="7"/>
      <c r="I20" s="7"/>
      <c r="J20" s="7"/>
      <c r="K20" s="7"/>
      <c r="L20" s="7"/>
      <c r="M20" s="7"/>
      <c r="N20" s="7"/>
      <c r="O20" s="7"/>
      <c r="P20" s="7"/>
      <c r="Q20" s="7"/>
      <c r="T20" s="9" t="s">
        <v>43</v>
      </c>
      <c r="U20" s="7" t="s">
        <v>44</v>
      </c>
      <c r="V20" s="7" t="s">
        <v>45</v>
      </c>
      <c r="W20" s="7" t="s">
        <v>46</v>
      </c>
      <c r="X20" s="7"/>
      <c r="Y20" s="7"/>
      <c r="Z20" s="7"/>
      <c r="AA20" s="7"/>
      <c r="AC20" s="15">
        <f>CURRENTX</f>
        <v>-56.297913514466224</v>
      </c>
      <c r="AD20" s="15">
        <f>CURRENTY</f>
        <v>-31.941052073016863</v>
      </c>
      <c r="AE20">
        <f>CURRENTX</f>
        <v>-56.297913514466224</v>
      </c>
      <c r="AF20">
        <f>CURRENTY</f>
        <v>-31.941052073016863</v>
      </c>
      <c r="AH20" s="15">
        <f>Fcurrent_x</f>
        <v>-39.37738784576365</v>
      </c>
      <c r="AI20" s="15">
        <f>Fcurrenty</f>
        <v>-36.944890531202454</v>
      </c>
      <c r="AJ20" s="15">
        <f>Fcurrent_x</f>
        <v>-39.37738784576365</v>
      </c>
      <c r="AK20" s="15">
        <f>Fcurrenty</f>
        <v>-36.944890531202454</v>
      </c>
      <c r="AO20">
        <f t="shared" si="2"/>
        <v>0.25132741228718347</v>
      </c>
      <c r="AP20">
        <f t="shared" si="0"/>
        <v>-106.82134056684859</v>
      </c>
      <c r="AQ20">
        <f t="shared" si="1"/>
        <v>-2.2644205165664442</v>
      </c>
    </row>
    <row r="21" spans="1:43">
      <c r="A21">
        <f>IF(B21=$AC$1,1,0)</f>
        <v>0</v>
      </c>
      <c r="B21">
        <v>0</v>
      </c>
      <c r="C21">
        <v>0</v>
      </c>
      <c r="D21" s="13">
        <f>(Alfa1*SIN(miia*C21)-Alfa2*SIN(miib*C21))</f>
        <v>0</v>
      </c>
      <c r="E21" s="14">
        <f>-(Alfa1*COS(miia*C21)-Alfa2*COS(miib*C21))</f>
        <v>70</v>
      </c>
      <c r="F21">
        <f>(miia*Alfa1*COS(miia*C21)-miib*Alfa2*COS(miib*C21))</f>
        <v>0</v>
      </c>
      <c r="G21">
        <f>miia*Alfa1*SIN(miia*C21)-miib*Alfa2*SIN(miib*C21)</f>
        <v>0</v>
      </c>
      <c r="Q21">
        <f>IF(R21=$AC$1,1,0)</f>
        <v>0</v>
      </c>
      <c r="R21">
        <f>0</f>
        <v>0</v>
      </c>
      <c r="S21">
        <v>0</v>
      </c>
      <c r="T21" s="13">
        <f>Aktina*SIN(epsilon*S21)*COS(D*S21)</f>
        <v>0</v>
      </c>
      <c r="U21" s="14">
        <f>Aktina*COS(epsilon*S21)*COS(D*S21)</f>
        <v>70</v>
      </c>
      <c r="AC21" s="15">
        <f>AC20+AC18</f>
        <v>-71.160727005748569</v>
      </c>
      <c r="AD21" s="15">
        <f>AD20+AD18</f>
        <v>-43.527847933676895</v>
      </c>
      <c r="AE21" s="15">
        <f>AE20+AE18</f>
        <v>-33.942354687563125</v>
      </c>
      <c r="AF21" s="15">
        <f>AF20+AF18</f>
        <v>-8.5391192908672551</v>
      </c>
      <c r="AH21" s="15">
        <f>AH20+AH18</f>
        <v>-106.5809681643359</v>
      </c>
      <c r="AI21" s="15">
        <f>AI20+AI18</f>
        <v>-62.977016309339639</v>
      </c>
      <c r="AJ21" s="15">
        <f>AJ20+AJ18</f>
        <v>26.690524135252915</v>
      </c>
      <c r="AK21" s="15">
        <f>AK20+AK18</f>
        <v>208.29694169954936</v>
      </c>
      <c r="AO21">
        <f t="shared" si="2"/>
        <v>0.31415926535897931</v>
      </c>
      <c r="AP21">
        <f t="shared" si="0"/>
        <v>-105.93243029645362</v>
      </c>
      <c r="AQ21">
        <f t="shared" si="1"/>
        <v>-5.3240697358990197</v>
      </c>
    </row>
    <row r="22" spans="1:43">
      <c r="A22">
        <f t="shared" ref="A22:A85" si="3">IF(B22=$AC$1,1,0)</f>
        <v>0</v>
      </c>
      <c r="B22">
        <f>B21+1</f>
        <v>1</v>
      </c>
      <c r="C22">
        <f t="shared" ref="C22:C85" si="4">C21+dt</f>
        <v>0.01</v>
      </c>
      <c r="D22" s="13">
        <f>(Alfa1*SIN(miia*C22)-Alfa2*SIN(miib*C22))</f>
        <v>-2.9148442056654567E-3</v>
      </c>
      <c r="E22" s="14">
        <f>-(Alfa1*COS(miia*C22)-Alfa2*COS(miib*C22))</f>
        <v>69.825109341585687</v>
      </c>
      <c r="F22">
        <f>(miia*Alfa1*COS(miia*C22)-miib*Alfa2*COS(miib*C22))</f>
        <v>-0.87408886061945168</v>
      </c>
      <c r="G22">
        <f>miia*Alfa1*SIN(miia*C22)-miib*Alfa2*SIN(miib*C22)</f>
        <v>-34.95627004741818</v>
      </c>
      <c r="Q22">
        <f t="shared" ref="Q22:Q85" si="5">IF(R22=$AC$1,1,0)</f>
        <v>0</v>
      </c>
      <c r="R22">
        <f>R21+1</f>
        <v>1</v>
      </c>
      <c r="S22">
        <f t="shared" ref="S22:S85" si="6">S21+dt</f>
        <v>0.01</v>
      </c>
      <c r="T22" s="13">
        <f t="shared" ref="T22:T85" si="7">IF(R22&lt;MAX_TIME,Aktina*SIN(epsilon*S22)*COS(D*S22),Aktina*SIN(epsilon*MAX_TIME*dt)*COS(D*MAX_TIME*dt))</f>
        <v>3.4592569951881575</v>
      </c>
      <c r="U22" s="14">
        <f t="shared" ref="U22:U85" si="8">IF(R22&lt;MAX_TIME,Aktina*COS(epsilon*S22)*COS(D*S22),Aktina*COS(epsilon*MAX_TIME*dt)*COS(D*MAX_TIME*dt))</f>
        <v>69.127476009174359</v>
      </c>
      <c r="AC22" s="16">
        <f>-1/20*AD18+18/20*AC18+AC20</f>
        <v>-69.095105863587335</v>
      </c>
      <c r="AD22" s="16">
        <f>1/20*AC18+18/20*AD18+AD20</f>
        <v>-43.112309022175012</v>
      </c>
      <c r="AE22" s="16">
        <f>-1/20*AF18+18/20*AE18+AE20</f>
        <v>-37.348007209360915</v>
      </c>
      <c r="AF22" s="16">
        <f>1/20*AE18+18/20*AF18+AF20</f>
        <v>-9.7615346277370634</v>
      </c>
      <c r="AH22" s="16">
        <f>-1/20*AI18+18/20*AH18+AH20</f>
        <v>-98.559003843571816</v>
      </c>
      <c r="AI22" s="16">
        <f>1/20*AH18+18/20*AI18+AI20</f>
        <v>-63.733982747454533</v>
      </c>
      <c r="AJ22" s="16">
        <f>-1/20*AK18+18/20*AJ18+AJ20</f>
        <v>7.821641325613669</v>
      </c>
      <c r="AK22" s="16">
        <f>1/20*AJ18+18/20*AK18+AK20</f>
        <v>187.07615407552501</v>
      </c>
      <c r="AO22">
        <f t="shared" si="2"/>
        <v>0.37699111843077515</v>
      </c>
      <c r="AP22">
        <f t="shared" si="0"/>
        <v>-104.85315712336572</v>
      </c>
      <c r="AQ22">
        <f t="shared" si="1"/>
        <v>-8.3218662987145855</v>
      </c>
    </row>
    <row r="23" spans="1:43">
      <c r="A23">
        <f t="shared" si="3"/>
        <v>0</v>
      </c>
      <c r="B23">
        <f t="shared" ref="B23:B86" si="9">B22+1</f>
        <v>2</v>
      </c>
      <c r="C23">
        <f t="shared" si="4"/>
        <v>0.02</v>
      </c>
      <c r="D23" s="13">
        <f>(Alfa1*SIN(miia*C23)-Alfa2*SIN(miib*C23))</f>
        <v>-2.3275058300551876E-2</v>
      </c>
      <c r="E23" s="14">
        <f>-(Alfa1*COS(miia*C23)-Alfa2*COS(miib*C23))</f>
        <v>69.301747862603506</v>
      </c>
      <c r="F23">
        <f>(miia*Alfa1*COS(miia*C23)-miib*Alfa2*COS(miib*C23))</f>
        <v>-3.4854370685829679</v>
      </c>
      <c r="G23">
        <f>miia*Alfa1*SIN(miia*C23)-miib*Alfa2*SIN(miib*C23)</f>
        <v>-69.650641069774181</v>
      </c>
      <c r="Q23">
        <f t="shared" si="5"/>
        <v>0</v>
      </c>
      <c r="R23">
        <f t="shared" ref="R23:R86" si="10">R22+1</f>
        <v>2</v>
      </c>
      <c r="S23">
        <f t="shared" si="6"/>
        <v>0.02</v>
      </c>
      <c r="T23" s="13">
        <f t="shared" si="7"/>
        <v>6.6762154029756244</v>
      </c>
      <c r="U23" s="14">
        <f t="shared" si="8"/>
        <v>66.539465014544447</v>
      </c>
      <c r="AC23" s="16">
        <f>1/20*AD18+18/20*AC18+AC20</f>
        <v>-70.253785449653336</v>
      </c>
      <c r="AD23" s="16">
        <f>-1/20*AC18+18/20*AD18+AD20</f>
        <v>-41.626027673046778</v>
      </c>
      <c r="AE23" s="16">
        <f>1/20*AF18+18/20*AE18+AE20</f>
        <v>-35.007813931145954</v>
      </c>
      <c r="AF23" s="16">
        <f>-1/20*AE18+18/20*AF18+AF20</f>
        <v>-11.99709051042737</v>
      </c>
      <c r="AH23" s="16">
        <f>1/20*AI18+18/20*AH18+AH20</f>
        <v>-101.16221642138554</v>
      </c>
      <c r="AI23" s="16">
        <f>-1/20*AH18+18/20*AI18+AI20</f>
        <v>-57.013624715597309</v>
      </c>
      <c r="AJ23" s="16">
        <f>1/20*AK18+18/20*AJ18+AJ20</f>
        <v>32.345824548688853</v>
      </c>
      <c r="AK23" s="16">
        <f>-1/20*AJ18+18/20*AK18+AK20</f>
        <v>180.46936287742338</v>
      </c>
      <c r="AO23">
        <f t="shared" si="2"/>
        <v>0.43982297150257099</v>
      </c>
      <c r="AP23">
        <f t="shared" si="0"/>
        <v>-103.587780445726</v>
      </c>
      <c r="AQ23">
        <f t="shared" si="1"/>
        <v>-11.245979271542684</v>
      </c>
    </row>
    <row r="24" spans="1:43">
      <c r="A24">
        <f t="shared" si="3"/>
        <v>0</v>
      </c>
      <c r="B24">
        <f t="shared" si="9"/>
        <v>3</v>
      </c>
      <c r="C24">
        <f t="shared" si="4"/>
        <v>0.03</v>
      </c>
      <c r="D24" s="13">
        <f>(Alfa1*SIN(miia*C24)-Alfa2*SIN(miib*C24))</f>
        <v>-7.8308026670040221E-2</v>
      </c>
      <c r="E24" s="14">
        <f>-(Alfa1*COS(miia*C24)-Alfa2*COS(miib*C24))</f>
        <v>68.433835049946111</v>
      </c>
      <c r="F24">
        <f>(miia*Alfa1*COS(miia*C24)-miib*Alfa2*COS(miib*C24))</f>
        <v>-7.8014040557684439</v>
      </c>
      <c r="G24">
        <f>miia*Alfa1*SIN(miia*C24)-miib*Alfa2*SIN(miib*C24)</f>
        <v>-103.82361246481904</v>
      </c>
      <c r="Q24">
        <f t="shared" si="5"/>
        <v>0</v>
      </c>
      <c r="R24">
        <f t="shared" si="10"/>
        <v>3</v>
      </c>
      <c r="S24">
        <f t="shared" si="6"/>
        <v>0.03</v>
      </c>
      <c r="T24" s="13">
        <f t="shared" si="7"/>
        <v>9.4192793356793523</v>
      </c>
      <c r="U24" s="14">
        <f t="shared" si="8"/>
        <v>62.323523641234942</v>
      </c>
      <c r="AC24" s="15">
        <f>AC21</f>
        <v>-71.160727005748569</v>
      </c>
      <c r="AD24" s="15">
        <f>AD21</f>
        <v>-43.527847933676895</v>
      </c>
      <c r="AE24" s="15">
        <f>AE21</f>
        <v>-33.942354687563125</v>
      </c>
      <c r="AF24" s="15">
        <f>AF21</f>
        <v>-8.5391192908672551</v>
      </c>
      <c r="AH24" s="15">
        <f>AH21</f>
        <v>-106.5809681643359</v>
      </c>
      <c r="AI24" s="15">
        <f>AI21</f>
        <v>-62.977016309339639</v>
      </c>
      <c r="AJ24" s="15">
        <f>AJ21</f>
        <v>26.690524135252915</v>
      </c>
      <c r="AK24" s="15">
        <f>AK21</f>
        <v>208.29694169954936</v>
      </c>
      <c r="AO24">
        <f t="shared" si="2"/>
        <v>0.50265482457436683</v>
      </c>
      <c r="AP24">
        <f t="shared" si="0"/>
        <v>-102.14129412718552</v>
      </c>
      <c r="AQ24">
        <f t="shared" si="1"/>
        <v>-14.0848685163797</v>
      </c>
    </row>
    <row r="25" spans="1:43">
      <c r="A25">
        <f t="shared" si="3"/>
        <v>0</v>
      </c>
      <c r="B25">
        <f t="shared" si="9"/>
        <v>4</v>
      </c>
      <c r="C25">
        <f t="shared" si="4"/>
        <v>0.04</v>
      </c>
      <c r="D25" s="13">
        <f>(Alfa1*SIN(miia*C25)-Alfa2*SIN(miib*C25))</f>
        <v>-0.18480744990101172</v>
      </c>
      <c r="E25" s="14">
        <f>-(Alfa1*COS(miia*C25)-Alfa2*COS(miib*C25))</f>
        <v>67.227863492658599</v>
      </c>
      <c r="F25">
        <f>(miia*Alfa1*COS(miia*C25)-miib*Alfa2*COS(miib*C25))</f>
        <v>-13.767969562283213</v>
      </c>
      <c r="G25">
        <f>miia*Alfa1*SIN(miia*C25)-miib*Alfa2*SIN(miib*C25)</f>
        <v>-137.22045705753271</v>
      </c>
      <c r="Q25">
        <f t="shared" si="5"/>
        <v>0</v>
      </c>
      <c r="R25">
        <f t="shared" si="10"/>
        <v>4</v>
      </c>
      <c r="S25">
        <f t="shared" si="6"/>
        <v>0.04</v>
      </c>
      <c r="T25" s="13">
        <f t="shared" si="7"/>
        <v>11.47782120068053</v>
      </c>
      <c r="U25" s="14">
        <f t="shared" si="8"/>
        <v>56.621869617251775</v>
      </c>
      <c r="AO25">
        <f t="shared" si="2"/>
        <v>0.56548667764616267</v>
      </c>
      <c r="AP25">
        <f t="shared" si="0"/>
        <v>-100.51940678840681</v>
      </c>
      <c r="AQ25">
        <f t="shared" si="1"/>
        <v>-16.827330234341392</v>
      </c>
    </row>
    <row r="26" spans="1:43">
      <c r="A26">
        <f t="shared" si="3"/>
        <v>0</v>
      </c>
      <c r="B26">
        <f t="shared" si="9"/>
        <v>5</v>
      </c>
      <c r="C26">
        <f t="shared" si="4"/>
        <v>0.05</v>
      </c>
      <c r="D26" s="13">
        <f>(Alfa1*SIN(miia*C26)-Alfa2*SIN(miib*C26))</f>
        <v>-0.35892219777966616</v>
      </c>
      <c r="E26" s="14">
        <f>-(Alfa1*COS(miia*C26)-Alfa2*COS(miib*C26))</f>
        <v>65.692839457272115</v>
      </c>
      <c r="F26">
        <f>(miia*Alfa1*COS(miia*C26)-miib*Alfa2*COS(miib*C26))</f>
        <v>-21.310300624730132</v>
      </c>
      <c r="G26">
        <f>miia*Alfa1*SIN(miia*C26)-miib*Alfa2*SIN(miib*C26)</f>
        <v>-169.59354950036936</v>
      </c>
      <c r="Q26">
        <f t="shared" si="5"/>
        <v>0</v>
      </c>
      <c r="R26">
        <f t="shared" si="10"/>
        <v>5</v>
      </c>
      <c r="S26">
        <f t="shared" si="6"/>
        <v>0.05</v>
      </c>
      <c r="T26" s="13">
        <f t="shared" si="7"/>
        <v>12.671590617129272</v>
      </c>
      <c r="U26" s="14">
        <f t="shared" si="8"/>
        <v>49.625970371547936</v>
      </c>
      <c r="AO26">
        <f t="shared" si="2"/>
        <v>0.62831853071795851</v>
      </c>
      <c r="AP26">
        <f t="shared" si="0"/>
        <v>-98.728519277746187</v>
      </c>
      <c r="AQ26">
        <f t="shared" si="1"/>
        <v>-19.462541181938551</v>
      </c>
    </row>
    <row r="27" spans="1:43">
      <c r="A27">
        <f t="shared" si="3"/>
        <v>0</v>
      </c>
      <c r="B27">
        <f t="shared" si="9"/>
        <v>6</v>
      </c>
      <c r="C27">
        <f t="shared" si="4"/>
        <v>6.0000000000000005E-2</v>
      </c>
      <c r="D27" s="13">
        <f>(Alfa1*SIN(miia*C27)-Alfa2*SIN(miib*C27))</f>
        <v>-0.61595193164501971</v>
      </c>
      <c r="E27" s="14">
        <f>-(Alfa1*COS(miia*C27)-Alfa2*COS(miib*C27))</f>
        <v>63.840200507087438</v>
      </c>
      <c r="F27">
        <f>(miia*Alfa1*COS(miia*C27)-miib*Alfa2*COS(miib*C27))</f>
        <v>-30.333537317049831</v>
      </c>
      <c r="G27">
        <f>miia*Alfa1*SIN(miia*C27)-miib*Alfa2*SIN(miib*C27)</f>
        <v>-200.70462534648752</v>
      </c>
      <c r="Q27">
        <f t="shared" si="5"/>
        <v>0</v>
      </c>
      <c r="R27">
        <f t="shared" si="10"/>
        <v>6</v>
      </c>
      <c r="S27">
        <f t="shared" si="6"/>
        <v>6.0000000000000005E-2</v>
      </c>
      <c r="T27" s="13">
        <f t="shared" si="7"/>
        <v>12.858881440026686</v>
      </c>
      <c r="U27" s="14">
        <f t="shared" si="8"/>
        <v>41.569267928522315</v>
      </c>
      <c r="AC27" t="s">
        <v>62</v>
      </c>
      <c r="AD27" t="s">
        <v>63</v>
      </c>
      <c r="AE27" t="s">
        <v>64</v>
      </c>
      <c r="AF27" t="s">
        <v>65</v>
      </c>
      <c r="AO27">
        <f t="shared" si="2"/>
        <v>0.69115038378975435</v>
      </c>
      <c r="AP27">
        <f t="shared" si="0"/>
        <v>-96.775699410029574</v>
      </c>
      <c r="AQ27">
        <f t="shared" si="1"/>
        <v>-21.98010138547437</v>
      </c>
    </row>
    <row r="28" spans="1:43">
      <c r="A28">
        <f t="shared" si="3"/>
        <v>0</v>
      </c>
      <c r="B28">
        <f t="shared" si="9"/>
        <v>7</v>
      </c>
      <c r="C28">
        <f t="shared" si="4"/>
        <v>7.0000000000000007E-2</v>
      </c>
      <c r="D28" s="13">
        <f>(Alfa1*SIN(miia*C28)-Alfa2*SIN(miib*C28))</f>
        <v>-0.97015164570827217</v>
      </c>
      <c r="E28" s="14">
        <f>-(Alfa1*COS(miia*C28)-Alfa2*COS(miib*C28))</f>
        <v>61.683710969515737</v>
      </c>
      <c r="F28">
        <f>(miia*Alfa1*COS(miia*C28)-miib*Alfa2*COS(miib*C28))</f>
        <v>-40.723789298007773</v>
      </c>
      <c r="G28">
        <f>miia*Alfa1*SIN(miia*C28)-miib*Alfa2*SIN(miib*C28)</f>
        <v>-230.32694876173326</v>
      </c>
      <c r="Q28">
        <f t="shared" si="5"/>
        <v>0</v>
      </c>
      <c r="R28">
        <f t="shared" si="10"/>
        <v>7</v>
      </c>
      <c r="S28">
        <f t="shared" si="6"/>
        <v>7.0000000000000007E-2</v>
      </c>
      <c r="T28" s="13">
        <f t="shared" si="7"/>
        <v>11.94312149627692</v>
      </c>
      <c r="U28" s="14">
        <f t="shared" si="8"/>
        <v>32.718326556465527</v>
      </c>
      <c r="AC28">
        <f>FX_MAGNET/10</f>
        <v>-57.933979303300156</v>
      </c>
      <c r="AD28">
        <f>FY_MAGNET/10</f>
        <v>74.314067456411749</v>
      </c>
      <c r="AE28">
        <f>F_Kx/10</f>
        <v>281.48956757233111</v>
      </c>
      <c r="AF28">
        <f>F_ky/10</f>
        <v>159.70526036508431</v>
      </c>
      <c r="AO28">
        <f t="shared" si="2"/>
        <v>0.75398223686155019</v>
      </c>
      <c r="AP28">
        <f t="shared" si="0"/>
        <v>-94.668654073116272</v>
      </c>
      <c r="AQ28">
        <f t="shared" si="1"/>
        <v>-24.370075184989339</v>
      </c>
    </row>
    <row r="29" spans="1:43">
      <c r="A29">
        <f t="shared" si="3"/>
        <v>0</v>
      </c>
      <c r="B29">
        <f t="shared" si="9"/>
        <v>8</v>
      </c>
      <c r="C29">
        <f t="shared" si="4"/>
        <v>0.08</v>
      </c>
      <c r="D29" s="13">
        <f>(Alfa1*SIN(miia*C29)-Alfa2*SIN(miib*C29))</f>
        <v>-1.4345471867481585</v>
      </c>
      <c r="E29" s="14">
        <f>-(Alfa1*COS(miia*C29)-Alfa2*COS(miib*C29))</f>
        <v>59.239336271568497</v>
      </c>
      <c r="F29">
        <f>(miia*Alfa1*COS(miia*C29)-miib*Alfa2*COS(miib*C29))</f>
        <v>-52.349333086334582</v>
      </c>
      <c r="G29">
        <f>miia*Alfa1*SIN(miia*C29)-miib*Alfa2*SIN(miib*C29)</f>
        <v>-258.24736774857377</v>
      </c>
      <c r="Q29">
        <f t="shared" si="5"/>
        <v>0</v>
      </c>
      <c r="R29">
        <f t="shared" si="10"/>
        <v>8</v>
      </c>
      <c r="S29">
        <f t="shared" si="6"/>
        <v>0.08</v>
      </c>
      <c r="T29" s="13">
        <f t="shared" si="7"/>
        <v>9.8776129249693856</v>
      </c>
      <c r="U29" s="14">
        <f t="shared" si="8"/>
        <v>23.36275154660569</v>
      </c>
      <c r="AO29">
        <f t="shared" si="2"/>
        <v>0.81681408993334603</v>
      </c>
      <c r="AP29">
        <f t="shared" si="0"/>
        <v>-92.415698812333659</v>
      </c>
      <c r="AQ29">
        <f t="shared" si="1"/>
        <v>-26.623030445771946</v>
      </c>
    </row>
    <row r="30" spans="1:43">
      <c r="A30">
        <f t="shared" si="3"/>
        <v>0</v>
      </c>
      <c r="B30">
        <f t="shared" si="9"/>
        <v>9</v>
      </c>
      <c r="C30">
        <f t="shared" si="4"/>
        <v>0.09</v>
      </c>
      <c r="D30" s="13">
        <f>(Alfa1*SIN(miia*C30)-Alfa2*SIN(miib*C30))</f>
        <v>-2.0207637005494625</v>
      </c>
      <c r="E30" s="14">
        <f>-(Alfa1*COS(miia*C30)-Alfa2*COS(miib*C30))</f>
        <v>56.525097369440424</v>
      </c>
      <c r="F30">
        <f>(miia*Alfa1*COS(miia*C30)-miib*Alfa2*COS(miib*C30))</f>
        <v>-65.06199795246954</v>
      </c>
      <c r="G30">
        <f>miia*Alfa1*SIN(miia*C30)-miib*Alfa2*SIN(miib*C30)</f>
        <v>-284.26823687236646</v>
      </c>
      <c r="Q30">
        <f t="shared" si="5"/>
        <v>0</v>
      </c>
      <c r="R30">
        <f t="shared" si="10"/>
        <v>9</v>
      </c>
      <c r="S30">
        <f t="shared" si="6"/>
        <v>0.09</v>
      </c>
      <c r="T30" s="13">
        <f t="shared" si="7"/>
        <v>6.6682252437749163</v>
      </c>
      <c r="U30" s="14">
        <f t="shared" si="8"/>
        <v>13.804275575215216</v>
      </c>
      <c r="AC30">
        <f>FX_MAGNET/10</f>
        <v>-57.933979303300156</v>
      </c>
      <c r="AD30">
        <f>FY_MAGNET/10</f>
        <v>74.314067456411749</v>
      </c>
      <c r="AE30">
        <f>F_Kx/10</f>
        <v>281.48956757233111</v>
      </c>
      <c r="AF30">
        <f>F_ky/10</f>
        <v>159.70526036508431</v>
      </c>
      <c r="AH30" s="7" t="s">
        <v>69</v>
      </c>
      <c r="AO30">
        <f t="shared" si="2"/>
        <v>0.87964594300514187</v>
      </c>
      <c r="AP30">
        <f t="shared" si="0"/>
        <v>-90.025725012818697</v>
      </c>
      <c r="AQ30">
        <f t="shared" si="1"/>
        <v>-28.73007578268524</v>
      </c>
    </row>
    <row r="31" spans="1:43">
      <c r="A31">
        <f t="shared" si="3"/>
        <v>0</v>
      </c>
      <c r="B31">
        <f t="shared" si="9"/>
        <v>10</v>
      </c>
      <c r="C31">
        <f t="shared" si="4"/>
        <v>9.9999999999999992E-2</v>
      </c>
      <c r="D31" s="13">
        <f>(Alfa1*SIN(miia*C31)-Alfa2*SIN(miib*C31))</f>
        <v>-2.7388688226785547</v>
      </c>
      <c r="E31" s="14">
        <f>-(Alfa1*COS(miia*C31)-Alfa2*COS(miib*C31))</f>
        <v>53.560906691807318</v>
      </c>
      <c r="F31">
        <f>(miia*Alfa1*COS(miia*C31)-miib*Alfa2*COS(miib*C31))</f>
        <v>-78.698726405187699</v>
      </c>
      <c r="G31">
        <f>miia*Alfa1*SIN(miia*C31)-miib*Alfa2*SIN(miib*C31)</f>
        <v>-308.20918879615647</v>
      </c>
      <c r="Q31">
        <f t="shared" si="5"/>
        <v>0</v>
      </c>
      <c r="R31">
        <f t="shared" si="10"/>
        <v>10</v>
      </c>
      <c r="S31">
        <f t="shared" si="6"/>
        <v>9.9999999999999992E-2</v>
      </c>
      <c r="T31" s="13">
        <f t="shared" si="7"/>
        <v>2.3739254706224888</v>
      </c>
      <c r="U31" s="14">
        <f t="shared" si="8"/>
        <v>4.3454414262349204</v>
      </c>
      <c r="AC31" t="str">
        <f>IF(H11="YES",CURRENTX,"")</f>
        <v/>
      </c>
      <c r="AD31" t="str">
        <f>IF(H11="Yes",CURRENTY,"")</f>
        <v/>
      </c>
      <c r="AE31" t="str">
        <f>IF(H11="Yes",CURRENTX,"")</f>
        <v/>
      </c>
      <c r="AF31" t="str">
        <f>IF(H11="yes",CURRENTY,"")</f>
        <v/>
      </c>
      <c r="AH31" t="str">
        <f>IF(H11="Yes",AC32,"")</f>
        <v/>
      </c>
      <c r="AI31" t="str">
        <f>AD32</f>
        <v/>
      </c>
      <c r="AO31">
        <f t="shared" si="2"/>
        <v>0.94247779607693771</v>
      </c>
      <c r="AP31">
        <f t="shared" si="0"/>
        <v>-87.508164809282874</v>
      </c>
      <c r="AQ31">
        <f t="shared" si="1"/>
        <v>-30.682895650401868</v>
      </c>
    </row>
    <row r="32" spans="1:43">
      <c r="A32">
        <f t="shared" si="3"/>
        <v>0</v>
      </c>
      <c r="B32">
        <f t="shared" si="9"/>
        <v>11</v>
      </c>
      <c r="C32">
        <f t="shared" si="4"/>
        <v>0.10999999999999999</v>
      </c>
      <c r="D32" s="13">
        <f>(Alfa1*SIN(miia*C32)-Alfa2*SIN(miib*C32))</f>
        <v>-3.5972322819972682</v>
      </c>
      <c r="E32" s="14">
        <f>-(Alfa1*COS(miia*C32)-Alfa2*COS(miib*C32))</f>
        <v>50.368387196040402</v>
      </c>
      <c r="F32">
        <f>(miia*Alfa1*COS(miia*C32)-miib*Alfa2*COS(miib*C32))</f>
        <v>-93.083293481249939</v>
      </c>
      <c r="G32">
        <f>miia*Alfa1*SIN(miia*C32)-miib*Alfa2*SIN(miib*C32)</f>
        <v>-329.9087374314887</v>
      </c>
      <c r="Q32">
        <f t="shared" si="5"/>
        <v>0</v>
      </c>
      <c r="R32">
        <f t="shared" si="10"/>
        <v>11</v>
      </c>
      <c r="S32">
        <f t="shared" si="6"/>
        <v>0.10999999999999999</v>
      </c>
      <c r="T32" s="13">
        <f t="shared" si="7"/>
        <v>-2.894883468464577</v>
      </c>
      <c r="U32" s="14">
        <f t="shared" si="8"/>
        <v>-4.7216748540418862</v>
      </c>
      <c r="AC32" s="15" t="str">
        <f>IF(H11="yeS",AC31+AC30,"")</f>
        <v/>
      </c>
      <c r="AD32" s="15" t="str">
        <f>IF(H11="Yes",AD31+AD30,"")</f>
        <v/>
      </c>
      <c r="AE32" s="15" t="str">
        <f>IF(H11="yes",AE31+AE30,"")</f>
        <v/>
      </c>
      <c r="AF32" s="15" t="str">
        <f>IF(H11="yes",AF31+AF30,"")</f>
        <v/>
      </c>
      <c r="AH32" t="str">
        <f>IF(H11="Yes",AC40,"")</f>
        <v/>
      </c>
      <c r="AI32" t="str">
        <f>IF(H11="Yes",AD40,"")</f>
        <v/>
      </c>
      <c r="AO32">
        <f t="shared" si="2"/>
        <v>1.0053096491487337</v>
      </c>
      <c r="AP32">
        <f t="shared" si="0"/>
        <v>-84.872953861685716</v>
      </c>
      <c r="AQ32">
        <f t="shared" si="1"/>
        <v>-32.473783161062485</v>
      </c>
    </row>
    <row r="33" spans="1:43">
      <c r="A33">
        <f t="shared" si="3"/>
        <v>0</v>
      </c>
      <c r="B33">
        <f t="shared" si="9"/>
        <v>12</v>
      </c>
      <c r="C33">
        <f t="shared" si="4"/>
        <v>0.11999999999999998</v>
      </c>
      <c r="D33" s="13">
        <f>(Alfa1*SIN(miia*C33)-Alfa2*SIN(miib*C33))</f>
        <v>-4.6024034191996996</v>
      </c>
      <c r="E33" s="14">
        <f>-(Alfa1*COS(miia*C33)-Alfa2*COS(miib*C33))</f>
        <v>46.970676300240704</v>
      </c>
      <c r="F33">
        <f>(miia*Alfa1*COS(miia*C33)-miib*Alfa2*COS(miib*C33))</f>
        <v>-108.0281674343677</v>
      </c>
      <c r="G33">
        <f>miia*Alfa1*SIN(miia*C33)-miib*Alfa2*SIN(miib*C33)</f>
        <v>-349.22569718452769</v>
      </c>
      <c r="Q33">
        <f t="shared" si="5"/>
        <v>0</v>
      </c>
      <c r="R33">
        <f t="shared" si="10"/>
        <v>12</v>
      </c>
      <c r="S33">
        <f t="shared" si="6"/>
        <v>0.11999999999999998</v>
      </c>
      <c r="T33" s="13">
        <f t="shared" si="7"/>
        <v>-8.9801566895626319</v>
      </c>
      <c r="U33" s="14">
        <f t="shared" si="8"/>
        <v>-13.126258637260008</v>
      </c>
      <c r="AC33" s="16" t="str">
        <f>IF(H11="YES",-1/20*AD30+18/20*AC30+AC31,"")</f>
        <v/>
      </c>
      <c r="AD33" s="16" t="str">
        <f>IF(H11="Yes",1/20*AC30+18/20*AD30+AD31,"")</f>
        <v/>
      </c>
      <c r="AE33" s="16" t="str">
        <f>IF(H11="yes",-1/20*AF30+18/20*AE30+AE31,"")</f>
        <v/>
      </c>
      <c r="AF33" s="16" t="str">
        <f>IF(H11="yes",1/20*AE30+18/20*AF30+AF31,"")</f>
        <v/>
      </c>
      <c r="AH33" t="str">
        <f>IF(H11="yes",AE32,"")</f>
        <v/>
      </c>
      <c r="AI33" t="str">
        <f>AF32</f>
        <v/>
      </c>
      <c r="AO33">
        <f t="shared" si="2"/>
        <v>1.0681415022205296</v>
      </c>
      <c r="AP33">
        <f t="shared" si="0"/>
        <v>-82.130492143724013</v>
      </c>
      <c r="AQ33">
        <f t="shared" si="1"/>
        <v>-34.095670499841205</v>
      </c>
    </row>
    <row r="34" spans="1:43">
      <c r="A34">
        <f t="shared" si="3"/>
        <v>0</v>
      </c>
      <c r="B34">
        <f t="shared" si="9"/>
        <v>13</v>
      </c>
      <c r="C34">
        <f t="shared" si="4"/>
        <v>0.12999999999999998</v>
      </c>
      <c r="D34" s="13">
        <f>(Alfa1*SIN(miia*C34)-Alfa2*SIN(miib*C34))</f>
        <v>-5.7590079412806716</v>
      </c>
      <c r="E34" s="14">
        <f>-(Alfa1*COS(miia*C34)-Alfa2*COS(miib*C34))</f>
        <v>43.392216600196321</v>
      </c>
      <c r="F34">
        <f>(miia*Alfa1*COS(miia*C34)-miib*Alfa2*COS(miib*C34))</f>
        <v>-123.33649298237593</v>
      </c>
      <c r="G34">
        <f>miia*Alfa1*SIN(miia*C34)-miib*Alfa2*SIN(miib*C34)</f>
        <v>-366.04040460242084</v>
      </c>
      <c r="Q34">
        <f t="shared" si="5"/>
        <v>0</v>
      </c>
      <c r="R34">
        <f t="shared" si="10"/>
        <v>13</v>
      </c>
      <c r="S34">
        <f t="shared" si="6"/>
        <v>0.12999999999999998</v>
      </c>
      <c r="T34" s="13">
        <f t="shared" si="7"/>
        <v>-15.68198847585049</v>
      </c>
      <c r="U34" s="14">
        <f t="shared" si="8"/>
        <v>-20.628647366052579</v>
      </c>
      <c r="AC34" s="16" t="str">
        <f>IF(H11="YES",1/20*AD30+18/20*AC30+AC31,"")</f>
        <v/>
      </c>
      <c r="AD34" s="16" t="str">
        <f>IF(H11="Yes",-1/20*AC30+18/20*AD30+AD31,"")</f>
        <v/>
      </c>
      <c r="AE34" s="16" t="str">
        <f>IF(H11="yes",1/20*AF30+18/20*AE30+AE31,"")</f>
        <v/>
      </c>
      <c r="AF34" s="16" t="str">
        <f>IF(H11="Yes",-1/20*AE30+18/20*AF30+AF31,"")</f>
        <v/>
      </c>
      <c r="AO34">
        <f t="shared" si="2"/>
        <v>1.1309733552923256</v>
      </c>
      <c r="AP34">
        <f t="shared" si="0"/>
        <v>-79.291602898886993</v>
      </c>
      <c r="AQ34">
        <f t="shared" si="1"/>
        <v>-35.542156818381685</v>
      </c>
    </row>
    <row r="35" spans="1:43">
      <c r="A35">
        <f t="shared" si="3"/>
        <v>0</v>
      </c>
      <c r="B35">
        <f t="shared" si="9"/>
        <v>14</v>
      </c>
      <c r="C35">
        <f t="shared" si="4"/>
        <v>0.13999999999999999</v>
      </c>
      <c r="D35" s="13">
        <f>(Alfa1*SIN(miia*C35)-Alfa2*SIN(miib*C35))</f>
        <v>-7.0696650380281767</v>
      </c>
      <c r="E35" s="14">
        <f>-(Alfa1*COS(miia*C35)-Alfa2*COS(miib*C35))</f>
        <v>39.658535407615084</v>
      </c>
      <c r="F35">
        <f>(miia*Alfa1*COS(miia*C35)-miib*Alfa2*COS(miib*C35))</f>
        <v>-138.80417702299104</v>
      </c>
      <c r="G35">
        <f>miia*Alfa1*SIN(miia*C35)-miib*Alfa2*SIN(miib*C35)</f>
        <v>-380.25573068610191</v>
      </c>
      <c r="Q35">
        <f t="shared" si="5"/>
        <v>0</v>
      </c>
      <c r="R35">
        <f t="shared" si="10"/>
        <v>14</v>
      </c>
      <c r="S35">
        <f t="shared" si="6"/>
        <v>0.13999999999999999</v>
      </c>
      <c r="T35" s="13">
        <f t="shared" si="7"/>
        <v>-22.766155294139416</v>
      </c>
      <c r="U35" s="14">
        <f t="shared" si="8"/>
        <v>-27.028931921894589</v>
      </c>
      <c r="AC35" s="15" t="str">
        <f>IF(H11="YES",AC32,"")</f>
        <v/>
      </c>
      <c r="AD35" s="15" t="str">
        <f>AD32</f>
        <v/>
      </c>
      <c r="AE35" s="15" t="str">
        <f>AE32</f>
        <v/>
      </c>
      <c r="AF35" s="15" t="str">
        <f>AF32</f>
        <v/>
      </c>
      <c r="AO35">
        <f t="shared" si="2"/>
        <v>1.1938052083641215</v>
      </c>
      <c r="AP35">
        <f t="shared" si="0"/>
        <v>-76.367489926058894</v>
      </c>
      <c r="AQ35">
        <f t="shared" si="1"/>
        <v>-36.807533496021399</v>
      </c>
    </row>
    <row r="36" spans="1:43">
      <c r="A36">
        <f t="shared" si="3"/>
        <v>0</v>
      </c>
      <c r="B36">
        <f t="shared" si="9"/>
        <v>15</v>
      </c>
      <c r="C36">
        <f t="shared" si="4"/>
        <v>0.15</v>
      </c>
      <c r="D36" s="13">
        <f>(Alfa1*SIN(miia*C36)-Alfa2*SIN(miib*C36))</f>
        <v>-8.5349257803276544</v>
      </c>
      <c r="E36" s="14">
        <f>-(Alfa1*COS(miia*C36)-Alfa2*COS(miib*C36))</f>
        <v>35.796015253024713</v>
      </c>
      <c r="F36">
        <f>(miia*Alfa1*COS(miia*C36)-miib*Alfa2*COS(miib*C36))</f>
        <v>-154.22205568142749</v>
      </c>
      <c r="G36">
        <f>miia*Alfa1*SIN(miia*C36)-miib*Alfa2*SIN(miib*C36)</f>
        <v>-391.7978742130573</v>
      </c>
      <c r="Q36">
        <f t="shared" si="5"/>
        <v>0</v>
      </c>
      <c r="R36">
        <f t="shared" si="10"/>
        <v>15</v>
      </c>
      <c r="S36">
        <f t="shared" si="6"/>
        <v>0.15</v>
      </c>
      <c r="T36" s="13">
        <f t="shared" si="7"/>
        <v>-29.973124249046553</v>
      </c>
      <c r="U36" s="14">
        <f t="shared" si="8"/>
        <v>-32.173935322645995</v>
      </c>
      <c r="AO36">
        <f t="shared" si="2"/>
        <v>1.2566370614359175</v>
      </c>
      <c r="AP36">
        <f t="shared" si="0"/>
        <v>-73.369693363243329</v>
      </c>
      <c r="AQ36">
        <f t="shared" si="1"/>
        <v>-37.886806669109319</v>
      </c>
    </row>
    <row r="37" spans="1:43">
      <c r="A37">
        <f t="shared" si="3"/>
        <v>0</v>
      </c>
      <c r="B37">
        <f t="shared" si="9"/>
        <v>16</v>
      </c>
      <c r="C37">
        <f t="shared" si="4"/>
        <v>0.16</v>
      </c>
      <c r="D37" s="13">
        <f>(Alfa1*SIN(miia*C37)-Alfa2*SIN(miib*C37))</f>
        <v>-10.153233504342609</v>
      </c>
      <c r="E37" s="14">
        <f>-(Alfa1*COS(miia*C37)-Alfa2*COS(miib*C37))</f>
        <v>31.83165758250431</v>
      </c>
      <c r="F37">
        <f>(miia*Alfa1*COS(miia*C37)-miib*Alfa2*COS(miib*C37))</f>
        <v>-169.37812071797265</v>
      </c>
      <c r="G37">
        <f>miia*Alfa1*SIN(miia*C37)-miib*Alfa2*SIN(miib*C37)</f>
        <v>-400.61692858623979</v>
      </c>
      <c r="Q37">
        <f t="shared" si="5"/>
        <v>0</v>
      </c>
      <c r="R37">
        <f t="shared" si="10"/>
        <v>16</v>
      </c>
      <c r="S37">
        <f t="shared" si="6"/>
        <v>0.16</v>
      </c>
      <c r="T37" s="13">
        <f t="shared" si="7"/>
        <v>-37.028171126417973</v>
      </c>
      <c r="U37" s="14">
        <f t="shared" si="8"/>
        <v>-35.962300433361456</v>
      </c>
      <c r="AC37" s="7" t="s">
        <v>68</v>
      </c>
      <c r="AO37">
        <f t="shared" si="2"/>
        <v>1.3194689145077134</v>
      </c>
      <c r="AP37">
        <f t="shared" si="0"/>
        <v>-70.310044143910744</v>
      </c>
      <c r="AQ37">
        <f t="shared" si="1"/>
        <v>-38.775716939504278</v>
      </c>
    </row>
    <row r="38" spans="1:43">
      <c r="A38">
        <f t="shared" si="3"/>
        <v>0</v>
      </c>
      <c r="B38">
        <f t="shared" si="9"/>
        <v>17</v>
      </c>
      <c r="C38">
        <f t="shared" si="4"/>
        <v>0.17</v>
      </c>
      <c r="D38" s="13">
        <f>(Alfa1*SIN(miia*C38)-Alfa2*SIN(miib*C38))</f>
        <v>-11.920906662656058</v>
      </c>
      <c r="E38" s="14">
        <f>-(Alfa1*COS(miia*C38)-Alfa2*COS(miib*C38))</f>
        <v>27.79284194107025</v>
      </c>
      <c r="F38">
        <f>(miia*Alfa1*COS(miia*C38)-miib*Alfa2*COS(miib*C38))</f>
        <v>-184.05978270878495</v>
      </c>
      <c r="G38">
        <f>miia*Alfa1*SIN(miia*C38)-miib*Alfa2*SIN(miib*C38)</f>
        <v>-406.68721697164426</v>
      </c>
      <c r="Q38">
        <f t="shared" si="5"/>
        <v>0</v>
      </c>
      <c r="R38">
        <f t="shared" si="10"/>
        <v>17</v>
      </c>
      <c r="S38">
        <f t="shared" si="6"/>
        <v>0.17</v>
      </c>
      <c r="T38" s="13">
        <f t="shared" si="7"/>
        <v>-43.652206936775507</v>
      </c>
      <c r="U38" s="14">
        <f t="shared" si="8"/>
        <v>-38.347494040624504</v>
      </c>
      <c r="AC38">
        <f>(FX_MAGNET+F_Kx)/30</f>
        <v>74.518529423010321</v>
      </c>
      <c r="AD38">
        <f>(FY_MAGNET+F_ky)/30</f>
        <v>78.006442607165354</v>
      </c>
      <c r="AO38">
        <f t="shared" si="2"/>
        <v>1.3823007675795094</v>
      </c>
      <c r="AP38">
        <f t="shared" si="0"/>
        <v>-67.200617305709088</v>
      </c>
      <c r="AQ38">
        <f t="shared" si="1"/>
        <v>-39.470756184473494</v>
      </c>
    </row>
    <row r="39" spans="1:43">
      <c r="A39">
        <f t="shared" si="3"/>
        <v>0</v>
      </c>
      <c r="B39">
        <f t="shared" si="9"/>
        <v>18</v>
      </c>
      <c r="C39">
        <f t="shared" si="4"/>
        <v>0.18000000000000002</v>
      </c>
      <c r="D39" s="13">
        <f>(Alfa1*SIN(miia*C39)-Alfa2*SIN(miib*C39))</f>
        <v>-13.832144395458009</v>
      </c>
      <c r="E39" s="14">
        <f>-(Alfa1*COS(miia*C39)-Alfa2*COS(miib*C39))</f>
        <v>23.707082976458967</v>
      </c>
      <c r="F39">
        <f>(miia*Alfa1*COS(miia*C39)-miib*Alfa2*COS(miib*C39))</f>
        <v>-198.05614802487537</v>
      </c>
      <c r="G39">
        <f>miia*Alfa1*SIN(miia*C39)-miib*Alfa2*SIN(miib*C39)</f>
        <v>-410.00739278465835</v>
      </c>
      <c r="Q39">
        <f t="shared" si="5"/>
        <v>0</v>
      </c>
      <c r="R39">
        <f t="shared" si="10"/>
        <v>18</v>
      </c>
      <c r="S39">
        <f t="shared" si="6"/>
        <v>0.18000000000000002</v>
      </c>
      <c r="T39" s="13">
        <f t="shared" si="7"/>
        <v>-49.572882596056672</v>
      </c>
      <c r="U39" s="14">
        <f t="shared" si="8"/>
        <v>-39.338617885953191</v>
      </c>
      <c r="AC39">
        <f>IF(H12="yes",CURRENTX,"")</f>
        <v>-56.297913514466224</v>
      </c>
      <c r="AD39">
        <f>IF(H12="Yes",CURRENTY,"")</f>
        <v>-31.941052073016863</v>
      </c>
      <c r="AO39">
        <f t="shared" si="2"/>
        <v>1.4451326206513053</v>
      </c>
      <c r="AP39">
        <f t="shared" si="0"/>
        <v>-64.05368433580675</v>
      </c>
      <c r="AQ39">
        <f t="shared" si="1"/>
        <v>-39.969181401650303</v>
      </c>
    </row>
    <row r="40" spans="1:43">
      <c r="A40">
        <f t="shared" si="3"/>
        <v>0</v>
      </c>
      <c r="B40">
        <f t="shared" si="9"/>
        <v>19</v>
      </c>
      <c r="C40">
        <f t="shared" si="4"/>
        <v>0.19000000000000003</v>
      </c>
      <c r="D40" s="13">
        <f>(Alfa1*SIN(miia*C40)-Alfa2*SIN(miib*C40))</f>
        <v>-15.879054844131108</v>
      </c>
      <c r="E40" s="14">
        <f>-(Alfa1*COS(miia*C40)-Alfa2*COS(miib*C40))</f>
        <v>19.601787614832801</v>
      </c>
      <c r="F40">
        <f>(miia*Alfa1*COS(miia*C40)-miib*Alfa2*COS(miib*C40))</f>
        <v>-211.1602864763903</v>
      </c>
      <c r="G40">
        <f>miia*Alfa1*SIN(miia*C40)-miib*Alfa2*SIN(miib*C40)</f>
        <v>-410.60030491125053</v>
      </c>
      <c r="Q40">
        <f t="shared" si="5"/>
        <v>0</v>
      </c>
      <c r="R40">
        <f t="shared" si="10"/>
        <v>19</v>
      </c>
      <c r="S40">
        <f t="shared" si="6"/>
        <v>0.19000000000000003</v>
      </c>
      <c r="T40" s="13">
        <f t="shared" si="7"/>
        <v>-54.535529252054687</v>
      </c>
      <c r="U40" s="14">
        <f t="shared" si="8"/>
        <v>-38.999004757227205</v>
      </c>
      <c r="AC40" s="15">
        <f>IF(H12="yes",AC39+AC38,"")</f>
        <v>18.220615908544097</v>
      </c>
      <c r="AD40" s="15">
        <f>IF(H12="Yes",AD39+AD38,"")</f>
        <v>46.065390534148491</v>
      </c>
      <c r="AO40">
        <f t="shared" si="2"/>
        <v>1.5079644737231013</v>
      </c>
      <c r="AP40">
        <f t="shared" si="0"/>
        <v>-60.881664740939009</v>
      </c>
      <c r="AQ40">
        <f t="shared" si="1"/>
        <v>-40.269025534411334</v>
      </c>
    </row>
    <row r="41" spans="1:43">
      <c r="A41">
        <f t="shared" si="3"/>
        <v>0</v>
      </c>
      <c r="B41">
        <f t="shared" si="9"/>
        <v>20</v>
      </c>
      <c r="C41">
        <f t="shared" si="4"/>
        <v>0.20000000000000004</v>
      </c>
      <c r="D41" s="13">
        <f>(Alfa1*SIN(miia*C41)-Alfa2*SIN(miib*C41))</f>
        <v>-18.051705998435942</v>
      </c>
      <c r="E41" s="14">
        <f>-(Alfa1*COS(miia*C41)-Alfa2*COS(miib*C41))</f>
        <v>15.504014754413181</v>
      </c>
      <c r="F41">
        <f>(miia*Alfa1*COS(miia*C41)-miib*Alfa2*COS(miib*C41))</f>
        <v>-223.17146656356584</v>
      </c>
      <c r="G41">
        <f>miia*Alfa1*SIN(miia*C41)-miib*Alfa2*SIN(miib*C41)</f>
        <v>-408.51262938116821</v>
      </c>
      <c r="Q41">
        <f t="shared" si="5"/>
        <v>0</v>
      </c>
      <c r="R41">
        <f t="shared" si="10"/>
        <v>20</v>
      </c>
      <c r="S41">
        <f t="shared" si="6"/>
        <v>0.20000000000000004</v>
      </c>
      <c r="T41" s="13">
        <f t="shared" si="7"/>
        <v>-58.313497274676358</v>
      </c>
      <c r="U41" s="14">
        <f t="shared" si="8"/>
        <v>-37.442666009376389</v>
      </c>
      <c r="AC41" s="16">
        <f>IF(H12="Yes",-1/20*AD38+18/20*AC38+AC39,"")</f>
        <v>6.8684408358847975</v>
      </c>
      <c r="AD41" s="16">
        <f>IF(H12="Yes",1/20*AC38+18/20*AD38+AD39,"")</f>
        <v>41.990672744582469</v>
      </c>
      <c r="AO41">
        <f t="shared" si="2"/>
        <v>1.5707963267948972</v>
      </c>
      <c r="AP41">
        <f t="shared" si="0"/>
        <v>-57.697077033288906</v>
      </c>
      <c r="AQ41">
        <f t="shared" si="1"/>
        <v>-40.369105234950332</v>
      </c>
    </row>
    <row r="42" spans="1:43">
      <c r="A42">
        <f t="shared" si="3"/>
        <v>0</v>
      </c>
      <c r="B42">
        <f t="shared" si="9"/>
        <v>21</v>
      </c>
      <c r="C42">
        <f t="shared" si="4"/>
        <v>0.21000000000000005</v>
      </c>
      <c r="D42" s="13">
        <f>(Alfa1*SIN(miia*C42)-Alfa2*SIN(miib*C42))</f>
        <v>-20.338198639247082</v>
      </c>
      <c r="E42" s="14">
        <f>-(Alfa1*COS(miia*C42)-Alfa2*COS(miib*C42))</f>
        <v>11.440239794283896</v>
      </c>
      <c r="F42">
        <f>(miia*Alfa1*COS(miia*C42)-miib*Alfa2*COS(miib*C42))</f>
        <v>-233.89733558136973</v>
      </c>
      <c r="G42">
        <f>miia*Alfa1*SIN(miia*C42)-miib*Alfa2*SIN(miib*C42)</f>
        <v>-403.81427152334112</v>
      </c>
      <c r="Q42">
        <f t="shared" si="5"/>
        <v>0</v>
      </c>
      <c r="R42">
        <f t="shared" si="10"/>
        <v>21</v>
      </c>
      <c r="S42">
        <f t="shared" si="6"/>
        <v>0.21000000000000005</v>
      </c>
      <c r="T42" s="13">
        <f t="shared" si="7"/>
        <v>-60.717479867186178</v>
      </c>
      <c r="U42" s="14">
        <f t="shared" si="8"/>
        <v>-34.828742407919478</v>
      </c>
      <c r="AC42" s="16">
        <f>IF(H12="Yes",1/20*AD38+18/20*AC38+AC39,"")</f>
        <v>14.669085096601329</v>
      </c>
      <c r="AD42" s="16">
        <f>IF(H12="Yes",-1/20*AC38+18/20*AD38+AD39,"")</f>
        <v>34.538819802281438</v>
      </c>
      <c r="AO42">
        <f t="shared" si="2"/>
        <v>1.6336281798666932</v>
      </c>
      <c r="AP42">
        <f t="shared" si="0"/>
        <v>-54.512489325638796</v>
      </c>
      <c r="AQ42">
        <f t="shared" si="1"/>
        <v>-40.269025534411334</v>
      </c>
    </row>
    <row r="43" spans="1:43">
      <c r="A43">
        <f t="shared" si="3"/>
        <v>0</v>
      </c>
      <c r="B43">
        <f t="shared" si="9"/>
        <v>22</v>
      </c>
      <c r="C43">
        <f t="shared" si="4"/>
        <v>0.22000000000000006</v>
      </c>
      <c r="D43" s="13">
        <f>(Alfa1*SIN(miia*C43)-Alfa2*SIN(miib*C43))</f>
        <v>-22.724760713743226</v>
      </c>
      <c r="E43" s="14">
        <f>-(Alfa1*COS(miia*C43)-Alfa2*COS(miib*C43))</f>
        <v>7.4361262639021835</v>
      </c>
      <c r="F43">
        <f>(miia*Alfa1*COS(miia*C43)-miib*Alfa2*COS(miib*C43))</f>
        <v>-243.15602235888207</v>
      </c>
      <c r="G43">
        <f>miia*Alfa1*SIN(miia*C43)-miib*Alfa2*SIN(miib*C43)</f>
        <v>-396.59754490557259</v>
      </c>
      <c r="Q43">
        <f t="shared" si="5"/>
        <v>0</v>
      </c>
      <c r="R43">
        <f t="shared" si="10"/>
        <v>22</v>
      </c>
      <c r="S43">
        <f t="shared" si="6"/>
        <v>0.22000000000000006</v>
      </c>
      <c r="T43" s="13">
        <f t="shared" si="7"/>
        <v>-61.60344671981872</v>
      </c>
      <c r="U43" s="14">
        <f t="shared" si="8"/>
        <v>-31.354189553181765</v>
      </c>
      <c r="AC43" s="15">
        <f>AC40</f>
        <v>18.220615908544097</v>
      </c>
      <c r="AD43" s="15">
        <f>AD40</f>
        <v>46.065390534148491</v>
      </c>
      <c r="AO43">
        <f t="shared" si="2"/>
        <v>1.6964600329384891</v>
      </c>
      <c r="AP43">
        <f t="shared" si="0"/>
        <v>-51.340469730771062</v>
      </c>
      <c r="AQ43">
        <f t="shared" si="1"/>
        <v>-39.969181401650296</v>
      </c>
    </row>
    <row r="44" spans="1:43">
      <c r="A44">
        <f t="shared" si="3"/>
        <v>0</v>
      </c>
      <c r="B44">
        <f t="shared" si="9"/>
        <v>23</v>
      </c>
      <c r="C44">
        <f t="shared" si="4"/>
        <v>0.23000000000000007</v>
      </c>
      <c r="D44" s="13">
        <f>(Alfa1*SIN(miia*C44)-Alfa2*SIN(miib*C44))</f>
        <v>-25.19586226136753</v>
      </c>
      <c r="E44" s="14">
        <f>-(Alfa1*COS(miia*C44)-Alfa2*COS(miib*C44))</f>
        <v>3.5163067447314127</v>
      </c>
      <c r="F44">
        <f>(miia*Alfa1*COS(miia*C44)-miib*Alfa2*COS(miib*C44))</f>
        <v>-250.77814117159571</v>
      </c>
      <c r="G44">
        <f>miia*Alfa1*SIN(miia*C44)-miib*Alfa2*SIN(miib*C44)</f>
        <v>-386.97613556868953</v>
      </c>
      <c r="Q44">
        <f t="shared" si="5"/>
        <v>0</v>
      </c>
      <c r="R44">
        <f t="shared" si="10"/>
        <v>23</v>
      </c>
      <c r="S44">
        <f t="shared" si="6"/>
        <v>0.23000000000000007</v>
      </c>
      <c r="T44" s="13">
        <f t="shared" si="7"/>
        <v>-60.878867553356443</v>
      </c>
      <c r="U44" s="14">
        <f t="shared" si="8"/>
        <v>-27.244999187520719</v>
      </c>
      <c r="AO44">
        <f t="shared" si="2"/>
        <v>1.7592918860102851</v>
      </c>
      <c r="AP44">
        <f t="shared" si="0"/>
        <v>-48.193536760868717</v>
      </c>
      <c r="AQ44">
        <f t="shared" si="1"/>
        <v>-39.47075618447348</v>
      </c>
    </row>
    <row r="45" spans="1:43">
      <c r="A45">
        <f t="shared" si="3"/>
        <v>0</v>
      </c>
      <c r="B45">
        <f t="shared" si="9"/>
        <v>24</v>
      </c>
      <c r="C45">
        <f t="shared" si="4"/>
        <v>0.24000000000000007</v>
      </c>
      <c r="D45" s="13">
        <f>(Alfa1*SIN(miia*C45)-Alfa2*SIN(miib*C45))</f>
        <v>-27.734349798943732</v>
      </c>
      <c r="E45" s="14">
        <f>-(Alfa1*COS(miia*C45)-Alfa2*COS(miib*C45))</f>
        <v>-0.2958248203843219</v>
      </c>
      <c r="F45">
        <f>(miia*Alfa1*COS(miia*C45)-miib*Alfa2*COS(miib*C45))</f>
        <v>-256.60867633751445</v>
      </c>
      <c r="G45">
        <f>miia*Alfa1*SIN(miia*C45)-miib*Alfa2*SIN(miib*C45)</f>
        <v>-375.08386218762121</v>
      </c>
      <c r="Q45">
        <f t="shared" si="5"/>
        <v>0</v>
      </c>
      <c r="R45">
        <f t="shared" si="10"/>
        <v>24</v>
      </c>
      <c r="S45">
        <f t="shared" si="6"/>
        <v>0.24000000000000007</v>
      </c>
      <c r="T45" s="13">
        <f t="shared" si="7"/>
        <v>-58.506972628544681</v>
      </c>
      <c r="U45" s="14">
        <f t="shared" si="8"/>
        <v>-22.746315623562928</v>
      </c>
      <c r="AO45">
        <f t="shared" si="2"/>
        <v>1.822123739082081</v>
      </c>
      <c r="AP45">
        <f t="shared" si="0"/>
        <v>-45.084109922667068</v>
      </c>
      <c r="AQ45">
        <f t="shared" si="1"/>
        <v>-38.775716939504257</v>
      </c>
    </row>
    <row r="46" spans="1:43">
      <c r="A46">
        <f t="shared" si="3"/>
        <v>0</v>
      </c>
      <c r="B46">
        <f t="shared" si="9"/>
        <v>25</v>
      </c>
      <c r="C46">
        <f t="shared" si="4"/>
        <v>0.25000000000000006</v>
      </c>
      <c r="D46" s="13">
        <f>(Alfa1*SIN(miia*C46)-Alfa2*SIN(miib*C46))</f>
        <v>-30.32159887416838</v>
      </c>
      <c r="E46" s="14">
        <f>-(Alfa1*COS(miia*C46)-Alfa2*COS(miib*C46))</f>
        <v>-3.9783074509825997</v>
      </c>
      <c r="F46">
        <f>(miia*Alfa1*COS(miia*C46)-miib*Alfa2*COS(miib*C46))</f>
        <v>-260.50872818651391</v>
      </c>
      <c r="G46">
        <f>miia*Alfa1*SIN(miia*C46)-miib*Alfa2*SIN(miib*C46)</f>
        <v>-361.0732448072265</v>
      </c>
      <c r="Q46">
        <f t="shared" si="5"/>
        <v>0</v>
      </c>
      <c r="R46">
        <f t="shared" si="10"/>
        <v>25</v>
      </c>
      <c r="S46">
        <f t="shared" si="6"/>
        <v>0.25000000000000006</v>
      </c>
      <c r="T46" s="13">
        <f t="shared" si="7"/>
        <v>-54.508874656848292</v>
      </c>
      <c r="U46" s="14">
        <f t="shared" si="8"/>
        <v>-18.111850052929736</v>
      </c>
      <c r="AO46">
        <f t="shared" si="2"/>
        <v>1.884955592153877</v>
      </c>
      <c r="AP46">
        <f t="shared" si="0"/>
        <v>-42.024460703334483</v>
      </c>
      <c r="AQ46">
        <f t="shared" si="1"/>
        <v>-37.886806669109298</v>
      </c>
    </row>
    <row r="47" spans="1:43">
      <c r="A47">
        <f t="shared" si="3"/>
        <v>0</v>
      </c>
      <c r="B47">
        <f t="shared" si="9"/>
        <v>26</v>
      </c>
      <c r="C47">
        <f t="shared" si="4"/>
        <v>0.26000000000000006</v>
      </c>
      <c r="D47" s="13">
        <f>(Alfa1*SIN(miia*C47)-Alfa2*SIN(miib*C47))</f>
        <v>-32.937683310301523</v>
      </c>
      <c r="E47" s="14">
        <f>-(Alfa1*COS(miia*C47)-Alfa2*COS(miib*C47))</f>
        <v>-7.5107922427947109</v>
      </c>
      <c r="F47">
        <f>(miia*Alfa1*COS(miia*C47)-miib*Alfa2*COS(miib*C47))</f>
        <v>-262.35710246515805</v>
      </c>
      <c r="G47">
        <f>miia*Alfa1*SIN(miia*C47)-miib*Alfa2*SIN(miib*C47)</f>
        <v>-345.1138966890199</v>
      </c>
      <c r="Q47">
        <f t="shared" si="5"/>
        <v>0</v>
      </c>
      <c r="R47">
        <f t="shared" si="10"/>
        <v>26</v>
      </c>
      <c r="S47">
        <f t="shared" si="6"/>
        <v>0.26000000000000006</v>
      </c>
      <c r="T47" s="13">
        <f t="shared" si="7"/>
        <v>-48.963460963956585</v>
      </c>
      <c r="U47" s="14">
        <f t="shared" si="8"/>
        <v>-13.593022872399935</v>
      </c>
      <c r="AO47">
        <f t="shared" si="2"/>
        <v>1.9477874452256729</v>
      </c>
      <c r="AP47">
        <f t="shared" si="0"/>
        <v>-39.026664140518918</v>
      </c>
      <c r="AQ47">
        <f t="shared" si="1"/>
        <v>-36.807533496021378</v>
      </c>
    </row>
    <row r="48" spans="1:43">
      <c r="A48">
        <f t="shared" si="3"/>
        <v>0</v>
      </c>
      <c r="B48">
        <f t="shared" si="9"/>
        <v>27</v>
      </c>
      <c r="C48">
        <f t="shared" si="4"/>
        <v>0.27000000000000007</v>
      </c>
      <c r="D48" s="13">
        <f>(Alfa1*SIN(miia*C48)-Alfa2*SIN(miib*C48))</f>
        <v>-35.561559493121401</v>
      </c>
      <c r="E48" s="14">
        <f>-(Alfa1*COS(miia*C48)-Alfa2*COS(miib*C48))</f>
        <v>-10.874704582722842</v>
      </c>
      <c r="F48">
        <f>(miia*Alfa1*COS(miia*C48)-miib*Alfa2*COS(miib*C48))</f>
        <v>-262.05172679235727</v>
      </c>
      <c r="G48">
        <f>miia*Alfa1*SIN(miia*C48)-miib*Alfa2*SIN(miib*C48)</f>
        <v>-327.39075554744727</v>
      </c>
      <c r="Q48">
        <f t="shared" si="5"/>
        <v>0</v>
      </c>
      <c r="R48">
        <f t="shared" si="10"/>
        <v>27</v>
      </c>
      <c r="S48">
        <f t="shared" si="6"/>
        <v>0.27000000000000007</v>
      </c>
      <c r="T48" s="13">
        <f t="shared" si="7"/>
        <v>-42.005052872643567</v>
      </c>
      <c r="U48" s="14">
        <f t="shared" si="8"/>
        <v>-9.4282743126049162</v>
      </c>
      <c r="AO48">
        <f t="shared" si="2"/>
        <v>2.0106192982974687</v>
      </c>
      <c r="AP48">
        <f t="shared" ref="AP48:AP79" si="11">FRX+F_CURV_R*COS(AO48)</f>
        <v>-36.102551167690827</v>
      </c>
      <c r="AQ48">
        <f t="shared" ref="AQ48:AQ79" si="12">FRY+F_CURV_R*SIN(AO48)</f>
        <v>-35.542156818381663</v>
      </c>
    </row>
    <row r="49" spans="1:43">
      <c r="A49">
        <f t="shared" si="3"/>
        <v>0</v>
      </c>
      <c r="B49">
        <f t="shared" si="9"/>
        <v>28</v>
      </c>
      <c r="C49">
        <f t="shared" si="4"/>
        <v>0.28000000000000008</v>
      </c>
      <c r="D49" s="13">
        <f>(Alfa1*SIN(miia*C49)-Alfa2*SIN(miib*C49))</f>
        <v>-38.171263895823714</v>
      </c>
      <c r="E49" s="14">
        <f>-(Alfa1*COS(miia*C49)-Alfa2*COS(miib*C49))</f>
        <v>-14.053387946924135</v>
      </c>
      <c r="F49">
        <f>(miia*Alfa1*COS(miia*C49)-miib*Alfa2*COS(miib*C49))</f>
        <v>-259.51087949940973</v>
      </c>
      <c r="G49">
        <f>miia*Alfa1*SIN(miia*C49)-miib*Alfa2*SIN(miib*C49)</f>
        <v>-308.10217203368506</v>
      </c>
      <c r="Q49">
        <f t="shared" si="5"/>
        <v>0</v>
      </c>
      <c r="R49">
        <f t="shared" si="10"/>
        <v>28</v>
      </c>
      <c r="S49">
        <f t="shared" si="6"/>
        <v>0.28000000000000008</v>
      </c>
      <c r="T49" s="13">
        <f t="shared" si="7"/>
        <v>-33.818917580987858</v>
      </c>
      <c r="U49" s="14">
        <f t="shared" si="8"/>
        <v>-5.8329761755442702</v>
      </c>
      <c r="AO49">
        <f t="shared" si="2"/>
        <v>2.0734511513692646</v>
      </c>
      <c r="AP49">
        <f t="shared" si="11"/>
        <v>-33.263661922853807</v>
      </c>
      <c r="AQ49">
        <f t="shared" si="12"/>
        <v>-34.095670499841177</v>
      </c>
    </row>
    <row r="50" spans="1:43">
      <c r="A50">
        <f t="shared" si="3"/>
        <v>0</v>
      </c>
      <c r="B50">
        <f t="shared" si="9"/>
        <v>29</v>
      </c>
      <c r="C50">
        <f t="shared" si="4"/>
        <v>0.29000000000000009</v>
      </c>
      <c r="D50" s="13">
        <f>(Alfa1*SIN(miia*C50)-Alfa2*SIN(miib*C50))</f>
        <v>-40.744121900094555</v>
      </c>
      <c r="E50" s="14">
        <f>-(Alfa1*COS(miia*C50)-Alfa2*COS(miib*C50))</f>
        <v>-17.032227949680028</v>
      </c>
      <c r="F50">
        <f>(miia*Alfa1*COS(miia*C50)-miib*Alfa2*COS(miib*C50))</f>
        <v>-254.67421805395662</v>
      </c>
      <c r="G50">
        <f>miia*Alfa1*SIN(miia*C50)-miib*Alfa2*SIN(miib*C50)</f>
        <v>-287.45787472536637</v>
      </c>
      <c r="Q50">
        <f t="shared" si="5"/>
        <v>0</v>
      </c>
      <c r="R50">
        <f t="shared" si="10"/>
        <v>29</v>
      </c>
      <c r="S50">
        <f t="shared" si="6"/>
        <v>0.29000000000000009</v>
      </c>
      <c r="T50" s="13">
        <f t="shared" si="7"/>
        <v>-24.634802801970793</v>
      </c>
      <c r="U50" s="14">
        <f t="shared" si="8"/>
        <v>-2.9903526872894819</v>
      </c>
      <c r="AO50">
        <f t="shared" si="2"/>
        <v>2.1362830044410606</v>
      </c>
      <c r="AP50">
        <f t="shared" si="11"/>
        <v>-30.521200204892111</v>
      </c>
      <c r="AQ50">
        <f t="shared" si="12"/>
        <v>-32.473783161062457</v>
      </c>
    </row>
    <row r="51" spans="1:43">
      <c r="A51">
        <f t="shared" si="3"/>
        <v>0</v>
      </c>
      <c r="B51">
        <f t="shared" si="9"/>
        <v>30</v>
      </c>
      <c r="C51">
        <f t="shared" si="4"/>
        <v>0.3000000000000001</v>
      </c>
      <c r="D51" s="13">
        <f>(Alfa1*SIN(miia*C51)-Alfa2*SIN(miib*C51))</f>
        <v>-43.256965853458993</v>
      </c>
      <c r="E51" s="14">
        <f>-(Alfa1*COS(miia*C51)-Alfa2*COS(miib*C51))</f>
        <v>-19.798755509517619</v>
      </c>
      <c r="F51">
        <f>(miia*Alfa1*COS(miia*C51)-miib*Alfa2*COS(miib*C51))</f>
        <v>-247.50359626256787</v>
      </c>
      <c r="G51">
        <f>miia*Alfa1*SIN(miia*C51)-miib*Alfa2*SIN(miib*C51)</f>
        <v>-265.67683208824815</v>
      </c>
      <c r="Q51">
        <f t="shared" si="5"/>
        <v>0</v>
      </c>
      <c r="R51">
        <f t="shared" si="10"/>
        <v>30</v>
      </c>
      <c r="S51">
        <f t="shared" si="6"/>
        <v>0.3000000000000001</v>
      </c>
      <c r="T51" s="13">
        <f t="shared" si="7"/>
        <v>-14.718742719057637</v>
      </c>
      <c r="U51" s="14">
        <f t="shared" si="8"/>
        <v>-1.0437773482527652</v>
      </c>
      <c r="AO51">
        <f t="shared" si="2"/>
        <v>2.1991148575128565</v>
      </c>
      <c r="AP51">
        <f t="shared" si="11"/>
        <v>-27.885989257294952</v>
      </c>
      <c r="AQ51">
        <f t="shared" si="12"/>
        <v>-30.682895650401839</v>
      </c>
    </row>
    <row r="52" spans="1:43">
      <c r="A52">
        <f t="shared" si="3"/>
        <v>0</v>
      </c>
      <c r="B52">
        <f t="shared" si="9"/>
        <v>31</v>
      </c>
      <c r="C52">
        <f t="shared" si="4"/>
        <v>0.31000000000000011</v>
      </c>
      <c r="D52" s="13">
        <f>(Alfa1*SIN(miia*C52)-Alfa2*SIN(miib*C52))</f>
        <v>-45.686360205393235</v>
      </c>
      <c r="E52" s="14">
        <f>-(Alfa1*COS(miia*C52)-Alfa2*COS(miib*C52))</f>
        <v>-22.342728208898894</v>
      </c>
      <c r="F52">
        <f>(miia*Alfa1*COS(miia*C52)-miib*Alfa2*COS(miib*C52))</f>
        <v>-237.98366155115332</v>
      </c>
      <c r="G52">
        <f>miia*Alfa1*SIN(miia*C52)-miib*Alfa2*SIN(miib*C52)</f>
        <v>-242.98503287861752</v>
      </c>
      <c r="Q52">
        <f t="shared" si="5"/>
        <v>0</v>
      </c>
      <c r="R52">
        <f t="shared" si="10"/>
        <v>31</v>
      </c>
      <c r="S52">
        <f t="shared" si="6"/>
        <v>0.31000000000000011</v>
      </c>
      <c r="T52" s="13">
        <f t="shared" si="7"/>
        <v>-4.3634522837774643</v>
      </c>
      <c r="U52" s="14">
        <f t="shared" si="8"/>
        <v>-9.0756863752165684E-2</v>
      </c>
      <c r="AO52">
        <f t="shared" si="2"/>
        <v>2.2619467105846525</v>
      </c>
      <c r="AP52">
        <f t="shared" si="11"/>
        <v>-25.368429053759129</v>
      </c>
      <c r="AQ52">
        <f t="shared" si="12"/>
        <v>-28.730075782685205</v>
      </c>
    </row>
    <row r="53" spans="1:43">
      <c r="A53">
        <f t="shared" si="3"/>
        <v>0</v>
      </c>
      <c r="B53">
        <f t="shared" si="9"/>
        <v>32</v>
      </c>
      <c r="C53">
        <f t="shared" si="4"/>
        <v>0.32000000000000012</v>
      </c>
      <c r="D53" s="13">
        <f>(Alfa1*SIN(miia*C53)-Alfa2*SIN(miib*C53))</f>
        <v>-48.008831488580462</v>
      </c>
      <c r="E53" s="14">
        <f>-(Alfa1*COS(miia*C53)-Alfa2*COS(miib*C53))</f>
        <v>-24.656189142604404</v>
      </c>
      <c r="F53">
        <f>(miia*Alfa1*COS(miia*C53)-miib*Alfa2*COS(miib*C53))</f>
        <v>-226.12222581514152</v>
      </c>
      <c r="G53">
        <f>miia*Alfa1*SIN(miia*C53)-miib*Alfa2*SIN(miib*C53)</f>
        <v>-219.61320724324895</v>
      </c>
      <c r="Q53">
        <f t="shared" si="5"/>
        <v>0</v>
      </c>
      <c r="R53">
        <f t="shared" si="10"/>
        <v>32</v>
      </c>
      <c r="S53">
        <f t="shared" si="6"/>
        <v>0.32000000000000012</v>
      </c>
      <c r="T53" s="13">
        <f t="shared" si="7"/>
        <v>6.1223171897326729</v>
      </c>
      <c r="U53" s="14">
        <f t="shared" si="8"/>
        <v>-0.17884499627962144</v>
      </c>
      <c r="AO53">
        <f t="shared" si="2"/>
        <v>2.3247785636564484</v>
      </c>
      <c r="AP53">
        <f t="shared" si="11"/>
        <v>-22.97845525424416</v>
      </c>
      <c r="AQ53">
        <f t="shared" si="12"/>
        <v>-26.62303044577191</v>
      </c>
    </row>
    <row r="54" spans="1:43">
      <c r="A54">
        <f t="shared" si="3"/>
        <v>0</v>
      </c>
      <c r="B54">
        <f t="shared" si="9"/>
        <v>33</v>
      </c>
      <c r="C54">
        <f t="shared" si="4"/>
        <v>0.33000000000000013</v>
      </c>
      <c r="D54" s="13">
        <f>(Alfa1*SIN(miia*C54)-Alfa2*SIN(miib*C54))</f>
        <v>-50.201100857858698</v>
      </c>
      <c r="E54" s="14">
        <f>-(Alfa1*COS(miia*C54)-Alfa2*COS(miib*C54))</f>
        <v>-26.733502775521121</v>
      </c>
      <c r="F54">
        <f>(miia*Alfa1*COS(miia*C54)-miib*Alfa2*COS(miib*C54))</f>
        <v>-211.95040559049701</v>
      </c>
      <c r="G54">
        <f>miia*Alfa1*SIN(miia*C54)-miib*Alfa2*SIN(miib*C54)</f>
        <v>-195.79451133915614</v>
      </c>
      <c r="Q54">
        <f t="shared" si="5"/>
        <v>0</v>
      </c>
      <c r="R54">
        <f t="shared" si="10"/>
        <v>33</v>
      </c>
      <c r="S54">
        <f t="shared" si="6"/>
        <v>0.33000000000000013</v>
      </c>
      <c r="T54" s="13">
        <f t="shared" si="7"/>
        <v>16.42504701798206</v>
      </c>
      <c r="U54" s="14">
        <f t="shared" si="8"/>
        <v>-1.3036512282617596</v>
      </c>
      <c r="AO54">
        <f t="shared" si="2"/>
        <v>2.3876104167282444</v>
      </c>
      <c r="AP54">
        <f t="shared" si="11"/>
        <v>-20.725499993461547</v>
      </c>
      <c r="AQ54">
        <f t="shared" si="12"/>
        <v>-24.37007518498929</v>
      </c>
    </row>
    <row r="55" spans="1:43">
      <c r="A55">
        <f t="shared" si="3"/>
        <v>0</v>
      </c>
      <c r="B55">
        <f t="shared" si="9"/>
        <v>34</v>
      </c>
      <c r="C55">
        <f t="shared" si="4"/>
        <v>0.34000000000000014</v>
      </c>
      <c r="D55" s="13">
        <f>(Alfa1*SIN(miia*C55)-Alfa2*SIN(miib*C55))</f>
        <v>-52.240316868407959</v>
      </c>
      <c r="E55" s="14">
        <f>-(Alfa1*COS(miia*C55)-Alfa2*COS(miib*C55))</f>
        <v>-28.57136756064526</v>
      </c>
      <c r="F55">
        <f>(miia*Alfa1*COS(miia*C55)-miib*Alfa2*COS(miib*C55))</f>
        <v>-195.52252959958491</v>
      </c>
      <c r="G55">
        <f>miia*Alfa1*SIN(miia*C55)-miib*Alfa2*SIN(miib*C55)</f>
        <v>-171.76219863264839</v>
      </c>
      <c r="N55" s="7" t="s">
        <v>114</v>
      </c>
      <c r="O55">
        <f>PI()/50</f>
        <v>6.2831853071795868E-2</v>
      </c>
      <c r="Q55">
        <f t="shared" si="5"/>
        <v>0</v>
      </c>
      <c r="R55">
        <f t="shared" si="10"/>
        <v>34</v>
      </c>
      <c r="S55">
        <f t="shared" si="6"/>
        <v>0.34000000000000014</v>
      </c>
      <c r="T55" s="13">
        <f t="shared" si="7"/>
        <v>26.237905860790537</v>
      </c>
      <c r="U55" s="14">
        <f t="shared" si="8"/>
        <v>-3.4090245780372901</v>
      </c>
      <c r="AO55">
        <f t="shared" si="2"/>
        <v>2.4504422698000403</v>
      </c>
      <c r="AP55">
        <f t="shared" si="11"/>
        <v>-18.618454656548252</v>
      </c>
      <c r="AQ55">
        <f t="shared" si="12"/>
        <v>-21.980101385474313</v>
      </c>
    </row>
    <row r="56" spans="1:43">
      <c r="A56">
        <f t="shared" si="3"/>
        <v>0</v>
      </c>
      <c r="B56">
        <f t="shared" si="9"/>
        <v>35</v>
      </c>
      <c r="C56">
        <f t="shared" si="4"/>
        <v>0.35000000000000014</v>
      </c>
      <c r="D56" s="13">
        <f>(Alfa1*SIN(miia*C56)-Alfa2*SIN(miib*C56))</f>
        <v>-54.104286166874878</v>
      </c>
      <c r="E56" s="14">
        <f>-(Alfa1*COS(miia*C56)-Alfa2*COS(miib*C56))</f>
        <v>-30.168805300428232</v>
      </c>
      <c r="F56">
        <f>(miia*Alfa1*COS(miia*C56)-miib*Alfa2*COS(miib*C56))</f>
        <v>-176.91581404963739</v>
      </c>
      <c r="G56">
        <f>miia*Alfa1*SIN(miia*C56)-miib*Alfa2*SIN(miib*C56)</f>
        <v>-147.74730114300701</v>
      </c>
      <c r="Q56">
        <f t="shared" si="5"/>
        <v>0</v>
      </c>
      <c r="R56">
        <f t="shared" si="10"/>
        <v>35</v>
      </c>
      <c r="S56">
        <f t="shared" si="6"/>
        <v>0.35000000000000014</v>
      </c>
      <c r="T56" s="13">
        <f t="shared" si="7"/>
        <v>35.271943924294412</v>
      </c>
      <c r="U56" s="14">
        <f t="shared" si="8"/>
        <v>-6.3894051531622518</v>
      </c>
      <c r="AO56">
        <f t="shared" si="2"/>
        <v>2.5132741228718363</v>
      </c>
      <c r="AP56">
        <f t="shared" si="11"/>
        <v>-16.665634788831625</v>
      </c>
      <c r="AQ56">
        <f t="shared" si="12"/>
        <v>-19.462541181938487</v>
      </c>
    </row>
    <row r="57" spans="1:43">
      <c r="A57">
        <f t="shared" si="3"/>
        <v>0</v>
      </c>
      <c r="B57">
        <f t="shared" si="9"/>
        <v>36</v>
      </c>
      <c r="C57">
        <f t="shared" si="4"/>
        <v>0.36000000000000015</v>
      </c>
      <c r="D57" s="13">
        <f>(Alfa1*SIN(miia*C57)-Alfa2*SIN(miib*C57))</f>
        <v>-55.771699784529019</v>
      </c>
      <c r="E57" s="14">
        <f>-(Alfa1*COS(miia*C57)-Alfa2*COS(miib*C57))</f>
        <v>-31.527127466807507</v>
      </c>
      <c r="F57">
        <f>(miia*Alfa1*COS(miia*C57)-miib*Alfa2*COS(miib*C57))</f>
        <v>-156.22980838291366</v>
      </c>
      <c r="G57">
        <f>miia*Alfa1*SIN(miia*C57)-miib*Alfa2*SIN(miib*C57)</f>
        <v>-123.97634376944632</v>
      </c>
      <c r="N57" s="7" t="s">
        <v>113</v>
      </c>
      <c r="Q57">
        <f t="shared" si="5"/>
        <v>0</v>
      </c>
      <c r="R57">
        <f t="shared" si="10"/>
        <v>36</v>
      </c>
      <c r="S57">
        <f t="shared" si="6"/>
        <v>0.36000000000000015</v>
      </c>
      <c r="T57" s="13">
        <f t="shared" si="7"/>
        <v>43.266590750040301</v>
      </c>
      <c r="U57" s="14">
        <f t="shared" si="8"/>
        <v>-10.094248563066289</v>
      </c>
      <c r="AO57">
        <f t="shared" si="2"/>
        <v>2.5761059759436322</v>
      </c>
      <c r="AP57">
        <f t="shared" si="11"/>
        <v>-14.874747278171014</v>
      </c>
      <c r="AQ57">
        <f t="shared" si="12"/>
        <v>-16.827330234341321</v>
      </c>
    </row>
    <row r="58" spans="1:43">
      <c r="A58">
        <f t="shared" si="3"/>
        <v>0</v>
      </c>
      <c r="B58">
        <f t="shared" si="9"/>
        <v>37</v>
      </c>
      <c r="C58">
        <f t="shared" si="4"/>
        <v>0.37000000000000016</v>
      </c>
      <c r="D58" s="13">
        <f>(Alfa1*SIN(miia*C58)-Alfa2*SIN(miib*C58))</f>
        <v>-57.222352760045517</v>
      </c>
      <c r="E58" s="14">
        <f>-(Alfa1*COS(miia*C58)-Alfa2*COS(miib*C58))</f>
        <v>-32.649878925053471</v>
      </c>
      <c r="F58">
        <f>(miia*Alfa1*COS(miia*C58)-miib*Alfa2*COS(miib*C58))</f>
        <v>-133.58561647337518</v>
      </c>
      <c r="G58">
        <f>miia*Alfa1*SIN(miia*C58)-miib*Alfa2*SIN(miib*C58)</f>
        <v>-100.66911448225454</v>
      </c>
      <c r="L58" s="7" t="s">
        <v>102</v>
      </c>
      <c r="N58">
        <f>0</f>
        <v>0</v>
      </c>
      <c r="O58">
        <f>Aktina*COS(N58)</f>
        <v>70</v>
      </c>
      <c r="P58">
        <f>Aktina*(SIN(N58))</f>
        <v>0</v>
      </c>
      <c r="Q58">
        <f t="shared" si="5"/>
        <v>0</v>
      </c>
      <c r="R58">
        <f t="shared" si="10"/>
        <v>37</v>
      </c>
      <c r="S58">
        <f t="shared" si="6"/>
        <v>0.37000000000000016</v>
      </c>
      <c r="T58" s="13">
        <f t="shared" si="7"/>
        <v>49.999048285204303</v>
      </c>
      <c r="U58" s="14">
        <f t="shared" si="8"/>
        <v>-14.334344644760684</v>
      </c>
      <c r="AO58">
        <f t="shared" si="2"/>
        <v>2.6389378290154282</v>
      </c>
      <c r="AP58">
        <f t="shared" si="11"/>
        <v>-13.252859939392309</v>
      </c>
      <c r="AQ58">
        <f t="shared" si="12"/>
        <v>-14.084868516379622</v>
      </c>
    </row>
    <row r="59" spans="1:43">
      <c r="A59">
        <f t="shared" si="3"/>
        <v>0</v>
      </c>
      <c r="B59">
        <f t="shared" si="9"/>
        <v>38</v>
      </c>
      <c r="C59">
        <f t="shared" si="4"/>
        <v>0.38000000000000017</v>
      </c>
      <c r="D59" s="13">
        <f>(Alfa1*SIN(miia*C59)-Alfa2*SIN(miib*C59))</f>
        <v>-58.437354880742802</v>
      </c>
      <c r="E59" s="14">
        <f>-(Alfa1*COS(miia*C59)-Alfa2*COS(miib*C59))</f>
        <v>-33.542759731633225</v>
      </c>
      <c r="F59">
        <f>(miia*Alfa1*COS(miia*C59)-miib*Alfa2*COS(miib*C59))</f>
        <v>-109.12490051187936</v>
      </c>
      <c r="G59">
        <f>miia*Alfa1*SIN(miia*C59)-miib*Alfa2*SIN(miib*C59)</f>
        <v>-78.036512573761883</v>
      </c>
      <c r="K59">
        <f>0</f>
        <v>0</v>
      </c>
      <c r="L59">
        <f t="shared" ref="L59:L90" si="13">RX+R_KAMP*COS(K59)</f>
        <v>-178.02754193663759</v>
      </c>
      <c r="M59">
        <f t="shared" ref="M59:M90" si="14">RY+R_KAMP*SIN(K59)</f>
        <v>27.510201892112555</v>
      </c>
      <c r="N59">
        <f>N58+dfi</f>
        <v>6.2831853071795868E-2</v>
      </c>
      <c r="O59">
        <f>Aktina*COS(N59)</f>
        <v>69.86187098997901</v>
      </c>
      <c r="P59">
        <f>Aktina*(SIN(N59))</f>
        <v>4.3953363670519359</v>
      </c>
      <c r="Q59">
        <f t="shared" si="5"/>
        <v>0</v>
      </c>
      <c r="R59">
        <f t="shared" si="10"/>
        <v>38</v>
      </c>
      <c r="S59">
        <f t="shared" si="6"/>
        <v>0.38000000000000017</v>
      </c>
      <c r="T59" s="13">
        <f t="shared" si="7"/>
        <v>55.292214704097276</v>
      </c>
      <c r="U59" s="14">
        <f t="shared" si="8"/>
        <v>-18.889775426625725</v>
      </c>
      <c r="AO59">
        <f t="shared" si="2"/>
        <v>2.7017696820872241</v>
      </c>
      <c r="AP59">
        <f t="shared" si="11"/>
        <v>-11.806373620851829</v>
      </c>
      <c r="AQ59">
        <f t="shared" si="12"/>
        <v>-11.245979271542595</v>
      </c>
    </row>
    <row r="60" spans="1:43">
      <c r="A60">
        <f t="shared" si="3"/>
        <v>0</v>
      </c>
      <c r="B60">
        <f t="shared" si="9"/>
        <v>39</v>
      </c>
      <c r="C60">
        <f t="shared" si="4"/>
        <v>0.39000000000000018</v>
      </c>
      <c r="D60" s="13">
        <f>(Alfa1*SIN(miia*C60)-Alfa2*SIN(miib*C60))</f>
        <v>-59.399330414473297</v>
      </c>
      <c r="E60" s="14">
        <f>-(Alfa1*COS(miia*C60)-Alfa2*COS(miib*C60))</f>
        <v>-34.213525894396668</v>
      </c>
      <c r="F60">
        <f>(miia*Alfa1*COS(miia*C60)-miib*Alfa2*COS(miib*C60))</f>
        <v>-83.008676998065297</v>
      </c>
      <c r="G60">
        <f>miia*Alfa1*SIN(miia*C60)-miib*Alfa2*SIN(miib*C60)</f>
        <v>-56.278496357975257</v>
      </c>
      <c r="K60">
        <f>K59+2*PI()/80</f>
        <v>7.8539816339744828E-2</v>
      </c>
      <c r="L60">
        <f t="shared" si="13"/>
        <v>-177.79516301638486</v>
      </c>
      <c r="M60">
        <f t="shared" si="14"/>
        <v>21.595763425264508</v>
      </c>
      <c r="N60">
        <f>N59+dfi</f>
        <v>0.12566370614359174</v>
      </c>
      <c r="O60">
        <f>Aktina*COS(N60)</f>
        <v>69.448029092013456</v>
      </c>
      <c r="P60">
        <f>Aktina*(SIN(N60))</f>
        <v>8.7733263495012981</v>
      </c>
      <c r="Q60">
        <f t="shared" si="5"/>
        <v>0</v>
      </c>
      <c r="R60">
        <f t="shared" si="10"/>
        <v>39</v>
      </c>
      <c r="S60">
        <f t="shared" si="6"/>
        <v>0.39000000000000018</v>
      </c>
      <c r="T60" s="13">
        <f t="shared" si="7"/>
        <v>59.020832659550301</v>
      </c>
      <c r="U60" s="14">
        <f t="shared" si="8"/>
        <v>-23.519190927312245</v>
      </c>
      <c r="AO60">
        <f t="shared" si="2"/>
        <v>2.7646015351590201</v>
      </c>
      <c r="AP60">
        <f t="shared" si="11"/>
        <v>-10.540996943212122</v>
      </c>
      <c r="AQ60">
        <f t="shared" si="12"/>
        <v>-8.3218662987144931</v>
      </c>
    </row>
    <row r="61" spans="1:43">
      <c r="A61">
        <f t="shared" si="3"/>
        <v>0</v>
      </c>
      <c r="B61">
        <f t="shared" si="9"/>
        <v>40</v>
      </c>
      <c r="C61">
        <f t="shared" si="4"/>
        <v>0.40000000000000019</v>
      </c>
      <c r="D61" s="13">
        <f>(Alfa1*SIN(miia*C61)-Alfa2*SIN(miib*C61))</f>
        <v>-60.092604809050144</v>
      </c>
      <c r="E61" s="14">
        <f>-(Alfa1*COS(miia*C61)-Alfa2*COS(miib*C61))</f>
        <v>-34.67187019235093</v>
      </c>
      <c r="F61">
        <f>(miia*Alfa1*COS(miia*C61)-miib*Alfa2*COS(miib*C61))</f>
        <v>-55.415916340509071</v>
      </c>
      <c r="G61">
        <f>miia*Alfa1*SIN(miia*C61)-miib*Alfa2*SIN(miib*C61)</f>
        <v>-35.582150687475462</v>
      </c>
      <c r="K61">
        <f t="shared" ref="K61:K124" si="15">K60+2*PI()/80</f>
        <v>0.15707963267948966</v>
      </c>
      <c r="L61">
        <f t="shared" si="13"/>
        <v>-177.09945894894383</v>
      </c>
      <c r="M61">
        <f t="shared" si="14"/>
        <v>15.71778943831495</v>
      </c>
      <c r="N61">
        <f>N60+dfi</f>
        <v>0.1884955592153876</v>
      </c>
      <c r="O61">
        <f>Aktina*COS(N61)</f>
        <v>68.760107551008204</v>
      </c>
      <c r="P61">
        <f>Aktina*(SIN(N61))</f>
        <v>13.116692021000723</v>
      </c>
      <c r="Q61">
        <f t="shared" si="5"/>
        <v>0</v>
      </c>
      <c r="R61">
        <f t="shared" si="10"/>
        <v>40</v>
      </c>
      <c r="S61">
        <f t="shared" si="6"/>
        <v>0.40000000000000019</v>
      </c>
      <c r="T61" s="13">
        <f t="shared" si="7"/>
        <v>61.115625967595875</v>
      </c>
      <c r="U61" s="14">
        <f t="shared" si="8"/>
        <v>-27.970027913527964</v>
      </c>
      <c r="AO61">
        <f t="shared" si="2"/>
        <v>2.827433388230816</v>
      </c>
      <c r="AP61">
        <f t="shared" si="11"/>
        <v>-9.461723770124209</v>
      </c>
      <c r="AQ61">
        <f t="shared" si="12"/>
        <v>-5.3240697358989184</v>
      </c>
    </row>
    <row r="62" spans="1:43">
      <c r="A62">
        <f t="shared" si="3"/>
        <v>0</v>
      </c>
      <c r="B62">
        <f t="shared" si="9"/>
        <v>41</v>
      </c>
      <c r="C62">
        <f t="shared" si="4"/>
        <v>0.4100000000000002</v>
      </c>
      <c r="D62" s="13">
        <f>(Alfa1*SIN(miia*C62)-Alfa2*SIN(miib*C62))</f>
        <v>-60.503376461060441</v>
      </c>
      <c r="E62" s="14">
        <f>-(Alfa1*COS(miia*C62)-Alfa2*COS(miib*C62))</f>
        <v>-34.929284350022883</v>
      </c>
      <c r="F62">
        <f>(miia*Alfa1*COS(miia*C62)-miib*Alfa2*COS(miib*C62))</f>
        <v>-26.541959536529063</v>
      </c>
      <c r="G62">
        <f>miia*Alfa1*SIN(miia*C62)-miib*Alfa2*SIN(miib*C62)</f>
        <v>-16.119893432758033</v>
      </c>
      <c r="K62">
        <f t="shared" si="15"/>
        <v>0.23561944901923448</v>
      </c>
      <c r="L62">
        <f t="shared" si="13"/>
        <v>-175.94471898123538</v>
      </c>
      <c r="M62">
        <f t="shared" si="14"/>
        <v>9.9125195955181198</v>
      </c>
      <c r="N62">
        <f>N61+dfi</f>
        <v>0.25132741228718347</v>
      </c>
      <c r="O62">
        <f>Aktina*COS(N62)</f>
        <v>67.800821279004168</v>
      </c>
      <c r="P62">
        <f>Aktina*(SIN(N62))</f>
        <v>17.408292101539836</v>
      </c>
      <c r="Q62">
        <f t="shared" si="5"/>
        <v>0</v>
      </c>
      <c r="R62">
        <f t="shared" si="10"/>
        <v>41</v>
      </c>
      <c r="S62">
        <f t="shared" si="6"/>
        <v>0.4100000000000002</v>
      </c>
      <c r="T62" s="13">
        <f t="shared" si="7"/>
        <v>61.565268371046407</v>
      </c>
      <c r="U62" s="14">
        <f t="shared" si="8"/>
        <v>-31.989258263098726</v>
      </c>
      <c r="AO62">
        <f t="shared" si="2"/>
        <v>2.890265241302612</v>
      </c>
      <c r="AP62">
        <f t="shared" si="11"/>
        <v>-8.5728134997292571</v>
      </c>
      <c r="AQ62">
        <f t="shared" si="12"/>
        <v>-2.2644205165663358</v>
      </c>
    </row>
    <row r="63" spans="1:43">
      <c r="A63">
        <f t="shared" si="3"/>
        <v>0</v>
      </c>
      <c r="B63">
        <f t="shared" si="9"/>
        <v>42</v>
      </c>
      <c r="C63">
        <f t="shared" si="4"/>
        <v>0.42000000000000021</v>
      </c>
      <c r="D63" s="13">
        <f>(Alfa1*SIN(miia*C63)-Alfa2*SIN(miib*C63))</f>
        <v>-60.619871799931154</v>
      </c>
      <c r="E63" s="14">
        <f>-(Alfa1*COS(miia*C63)-Alfa2*COS(miib*C63))</f>
        <v>-34.998904045943007</v>
      </c>
      <c r="F63">
        <f>(miia*Alfa1*COS(miia*C63)-miib*Alfa2*COS(miib*C63))</f>
        <v>3.4032327604707859</v>
      </c>
      <c r="G63">
        <f>miia*Alfa1*SIN(miia*C63)-miib*Alfa2*SIN(miib*C63)</f>
        <v>1.9521613451003361</v>
      </c>
      <c r="K63">
        <f t="shared" si="15"/>
        <v>0.31415926535897931</v>
      </c>
      <c r="L63">
        <f t="shared" si="13"/>
        <v>-174.33806246915043</v>
      </c>
      <c r="M63">
        <f t="shared" si="14"/>
        <v>4.2157453159029714</v>
      </c>
      <c r="N63">
        <f>N62+dfi</f>
        <v>0.31415926535897931</v>
      </c>
      <c r="O63">
        <f>Aktina*COS(N63)</f>
        <v>66.573956140660741</v>
      </c>
      <c r="P63">
        <f>Aktina*(SIN(N63))</f>
        <v>21.631189606246316</v>
      </c>
      <c r="Q63">
        <f t="shared" si="5"/>
        <v>0</v>
      </c>
      <c r="R63">
        <f t="shared" si="10"/>
        <v>42</v>
      </c>
      <c r="S63">
        <f t="shared" si="6"/>
        <v>0.42000000000000021</v>
      </c>
      <c r="T63" s="13">
        <f t="shared" si="7"/>
        <v>60.416113817565368</v>
      </c>
      <c r="U63" s="14">
        <f t="shared" si="8"/>
        <v>-35.334231641008536</v>
      </c>
      <c r="AO63">
        <f t="shared" si="2"/>
        <v>2.9530970943744079</v>
      </c>
      <c r="AP63">
        <f t="shared" si="11"/>
        <v>-7.8777742547600482</v>
      </c>
      <c r="AQ63">
        <f t="shared" si="12"/>
        <v>0.84500632163532075</v>
      </c>
    </row>
    <row r="64" spans="1:43">
      <c r="A64">
        <f t="shared" si="3"/>
        <v>0</v>
      </c>
      <c r="B64">
        <f t="shared" si="9"/>
        <v>43</v>
      </c>
      <c r="C64">
        <f t="shared" si="4"/>
        <v>0.43000000000000022</v>
      </c>
      <c r="D64" s="13">
        <f>(Alfa1*SIN(miia*C64)-Alfa2*SIN(miib*C64))</f>
        <v>-60.432482094750497</v>
      </c>
      <c r="E64" s="14">
        <f>-(Alfa1*COS(miia*C64)-Alfa2*COS(miib*C64))</f>
        <v>-34.895338404278732</v>
      </c>
      <c r="F64">
        <f>(miia*Alfa1*COS(miia*C64)-miib*Alfa2*COS(miib*C64))</f>
        <v>34.196981793403125</v>
      </c>
      <c r="G64">
        <f>miia*Alfa1*SIN(miia*C64)-miib*Alfa2*SIN(miib*C64)</f>
        <v>18.495667388557081</v>
      </c>
      <c r="K64">
        <f t="shared" si="15"/>
        <v>0.39269908169872414</v>
      </c>
      <c r="L64">
        <f t="shared" si="13"/>
        <v>-172.28939498435346</v>
      </c>
      <c r="M64">
        <f t="shared" si="14"/>
        <v>-1.3374108927269859</v>
      </c>
      <c r="N64">
        <f>N63+dfi</f>
        <v>0.37699111843077515</v>
      </c>
      <c r="O64">
        <f>Aktina*COS(N64)</f>
        <v>65.084354012177599</v>
      </c>
      <c r="P64">
        <f>Aktina*(SIN(N64))</f>
        <v>25.768718687927453</v>
      </c>
      <c r="Q64">
        <f t="shared" si="5"/>
        <v>0</v>
      </c>
      <c r="R64">
        <f t="shared" si="10"/>
        <v>43</v>
      </c>
      <c r="S64">
        <f t="shared" si="6"/>
        <v>0.43000000000000022</v>
      </c>
      <c r="T64" s="13">
        <f t="shared" si="7"/>
        <v>57.769706211824811</v>
      </c>
      <c r="U64" s="14">
        <f t="shared" si="8"/>
        <v>-37.783172678999634</v>
      </c>
      <c r="AO64">
        <f t="shared" si="2"/>
        <v>3.0159289474462039</v>
      </c>
      <c r="AP64">
        <f t="shared" si="11"/>
        <v>-7.3793490375832391</v>
      </c>
      <c r="AQ64">
        <f t="shared" si="12"/>
        <v>3.9919392915376619</v>
      </c>
    </row>
    <row r="65" spans="1:43">
      <c r="A65">
        <f t="shared" si="3"/>
        <v>0</v>
      </c>
      <c r="B65">
        <f t="shared" si="9"/>
        <v>44</v>
      </c>
      <c r="C65">
        <f t="shared" si="4"/>
        <v>0.44000000000000022</v>
      </c>
      <c r="D65" s="13">
        <f>(Alfa1*SIN(miia*C65)-Alfa2*SIN(miib*C65))</f>
        <v>-59.933880569002895</v>
      </c>
      <c r="E65" s="14">
        <f>-(Alfa1*COS(miia*C65)-Alfa2*COS(miib*C65))</f>
        <v>-34.634485771412585</v>
      </c>
      <c r="F65">
        <f>(miia*Alfa1*COS(miia*C65)-miib*Alfa2*COS(miib*C65))</f>
        <v>65.605924364616754</v>
      </c>
      <c r="G65">
        <f>miia*Alfa1*SIN(miia*C65)-miib*Alfa2*SIN(miib*C65)</f>
        <v>33.391323016316278</v>
      </c>
      <c r="K65">
        <f t="shared" si="15"/>
        <v>0.47123889803846897</v>
      </c>
      <c r="L65">
        <f t="shared" si="13"/>
        <v>-169.81134724313938</v>
      </c>
      <c r="M65">
        <f t="shared" si="14"/>
        <v>-6.7127119757337113</v>
      </c>
      <c r="N65">
        <f>N64+dfi</f>
        <v>0.43982297150257099</v>
      </c>
      <c r="O65">
        <f>Aktina*COS(N65)</f>
        <v>63.337893672621369</v>
      </c>
      <c r="P65">
        <f>Aktina*(SIN(N65))</f>
        <v>29.804550409555084</v>
      </c>
      <c r="Q65">
        <f t="shared" si="5"/>
        <v>0</v>
      </c>
      <c r="R65">
        <f t="shared" si="10"/>
        <v>44</v>
      </c>
      <c r="S65">
        <f t="shared" si="6"/>
        <v>0.44000000000000022</v>
      </c>
      <c r="T65" s="13">
        <f t="shared" si="7"/>
        <v>53.778174337344637</v>
      </c>
      <c r="U65" s="14">
        <f t="shared" si="8"/>
        <v>-39.144905941402655</v>
      </c>
      <c r="AO65">
        <f t="shared" si="2"/>
        <v>3.0787608005179998</v>
      </c>
      <c r="AP65">
        <f t="shared" si="11"/>
        <v>-7.0795049048222154</v>
      </c>
      <c r="AQ65">
        <f t="shared" si="12"/>
        <v>7.1639588864054033</v>
      </c>
    </row>
    <row r="66" spans="1:43">
      <c r="A66">
        <f t="shared" si="3"/>
        <v>0</v>
      </c>
      <c r="B66">
        <f t="shared" si="9"/>
        <v>45</v>
      </c>
      <c r="C66">
        <f t="shared" si="4"/>
        <v>0.45000000000000023</v>
      </c>
      <c r="D66" s="13">
        <f>(Alfa1*SIN(miia*C66)-Alfa2*SIN(miib*C66))</f>
        <v>-59.119118600288559</v>
      </c>
      <c r="E66" s="14">
        <f>-(Alfa1*COS(miia*C66)-Alfa2*COS(miib*C66))</f>
        <v>-34.233337713779335</v>
      </c>
      <c r="F66">
        <f>(miia*Alfa1*COS(miia*C66)-miib*Alfa2*COS(miib*C66))</f>
        <v>97.388158768124697</v>
      </c>
      <c r="G66">
        <f>miia*Alfa1*SIN(miia*C66)-miib*Alfa2*SIN(miib*C66)</f>
        <v>46.539948181341344</v>
      </c>
      <c r="K66">
        <f t="shared" si="15"/>
        <v>0.5497787143782138</v>
      </c>
      <c r="L66">
        <f t="shared" si="13"/>
        <v>-166.91919723386718</v>
      </c>
      <c r="M66">
        <f t="shared" si="14"/>
        <v>-11.877017414471496</v>
      </c>
      <c r="N66">
        <f>N65+dfi</f>
        <v>0.50265482457436683</v>
      </c>
      <c r="O66">
        <f>Aktina*COS(N66)</f>
        <v>61.341467603070448</v>
      </c>
      <c r="P66">
        <f>Aktina*(SIN(N66))</f>
        <v>33.722757187120067</v>
      </c>
      <c r="Q66">
        <f t="shared" si="5"/>
        <v>0</v>
      </c>
      <c r="R66">
        <f t="shared" si="10"/>
        <v>45</v>
      </c>
      <c r="S66">
        <f t="shared" si="6"/>
        <v>0.45000000000000023</v>
      </c>
      <c r="T66" s="13">
        <f t="shared" si="7"/>
        <v>48.637701101739736</v>
      </c>
      <c r="U66" s="14">
        <f t="shared" si="8"/>
        <v>-39.267412146040975</v>
      </c>
      <c r="AO66">
        <f t="shared" si="2"/>
        <v>3.1415926535897958</v>
      </c>
      <c r="AP66">
        <f t="shared" si="11"/>
        <v>-6.9794252042832241</v>
      </c>
      <c r="AQ66">
        <f t="shared" si="12"/>
        <v>10.348546594055508</v>
      </c>
    </row>
    <row r="67" spans="1:43">
      <c r="A67">
        <f t="shared" si="3"/>
        <v>0</v>
      </c>
      <c r="B67">
        <f t="shared" si="9"/>
        <v>46</v>
      </c>
      <c r="C67">
        <f t="shared" si="4"/>
        <v>0.46000000000000024</v>
      </c>
      <c r="D67" s="13">
        <f>(Alfa1*SIN(miia*C67)-Alfa2*SIN(miib*C67))</f>
        <v>-57.985699986361084</v>
      </c>
      <c r="E67" s="14">
        <f>-(Alfa1*COS(miia*C67)-Alfa2*COS(miib*C67))</f>
        <v>-33.709773288209725</v>
      </c>
      <c r="F67">
        <f>(miia*Alfa1*COS(miia*C67)-miib*Alfa2*COS(miib*C67))</f>
        <v>129.29548201378034</v>
      </c>
      <c r="G67">
        <f>miia*Alfa1*SIN(miia*C67)-miib*Alfa2*SIN(miib*C67)</f>
        <v>57.86335133990724</v>
      </c>
      <c r="K67">
        <f t="shared" si="15"/>
        <v>0.62831853071795862</v>
      </c>
      <c r="L67">
        <f t="shared" si="13"/>
        <v>-163.63077602308158</v>
      </c>
      <c r="M67">
        <f t="shared" si="14"/>
        <v>-16.798487548604683</v>
      </c>
      <c r="N67">
        <f>N66+dfi</f>
        <v>0.56548667764616267</v>
      </c>
      <c r="O67">
        <f>Aktina*COS(N67)</f>
        <v>59.102954785141065</v>
      </c>
      <c r="P67">
        <f>Aktina*(SIN(N67))</f>
        <v>37.507875648529762</v>
      </c>
      <c r="Q67">
        <f t="shared" si="5"/>
        <v>0</v>
      </c>
      <c r="R67">
        <f t="shared" si="10"/>
        <v>46</v>
      </c>
      <c r="S67">
        <f t="shared" si="6"/>
        <v>0.46000000000000024</v>
      </c>
      <c r="T67" s="13">
        <f t="shared" si="7"/>
        <v>42.580332120679735</v>
      </c>
      <c r="U67" s="14">
        <f t="shared" si="8"/>
        <v>-38.044865191872589</v>
      </c>
      <c r="AO67">
        <f t="shared" si="2"/>
        <v>3.2044245066615917</v>
      </c>
      <c r="AP67">
        <f t="shared" si="11"/>
        <v>-7.0795049048222296</v>
      </c>
      <c r="AQ67">
        <f t="shared" si="12"/>
        <v>13.53313430170561</v>
      </c>
    </row>
    <row r="68" spans="1:43">
      <c r="A68">
        <f t="shared" si="3"/>
        <v>0</v>
      </c>
      <c r="B68">
        <f t="shared" si="9"/>
        <v>47</v>
      </c>
      <c r="C68">
        <f t="shared" si="4"/>
        <v>0.47000000000000025</v>
      </c>
      <c r="D68" s="13">
        <f>(Alfa1*SIN(miia*C68)-Alfa2*SIN(miib*C68))</f>
        <v>-56.53363247340171</v>
      </c>
      <c r="E68" s="14">
        <f>-(Alfa1*COS(miia*C68)-Alfa2*COS(miib*C68))</f>
        <v>-33.082345730233271</v>
      </c>
      <c r="F68">
        <f>(miia*Alfa1*COS(miia*C68)-miib*Alfa2*COS(miib*C68))</f>
        <v>161.07569643915559</v>
      </c>
      <c r="G68">
        <f>miia*Alfa1*SIN(miia*C68)-miib*Alfa2*SIN(miib*C68)</f>
        <v>67.304977780426753</v>
      </c>
      <c r="K68">
        <f t="shared" si="15"/>
        <v>0.70685834705770345</v>
      </c>
      <c r="L68">
        <f t="shared" si="13"/>
        <v>-159.96635782105801</v>
      </c>
      <c r="M68">
        <f t="shared" si="14"/>
        <v>-21.446779878201454</v>
      </c>
      <c r="N68">
        <f>N67+dfi</f>
        <v>0.62831853071795851</v>
      </c>
      <c r="O68">
        <f>Aktina*COS(N68)</f>
        <v>56.631189606246323</v>
      </c>
      <c r="P68">
        <f>Aktina*(SIN(N68))</f>
        <v>41.144967660473114</v>
      </c>
      <c r="Q68">
        <f t="shared" si="5"/>
        <v>0</v>
      </c>
      <c r="R68">
        <f t="shared" si="10"/>
        <v>47</v>
      </c>
      <c r="S68">
        <f t="shared" si="6"/>
        <v>0.47000000000000025</v>
      </c>
      <c r="T68" s="13">
        <f t="shared" si="7"/>
        <v>35.864453905610901</v>
      </c>
      <c r="U68" s="14">
        <f t="shared" si="8"/>
        <v>-35.422859692433335</v>
      </c>
      <c r="AO68">
        <f t="shared" si="2"/>
        <v>3.2672563597333877</v>
      </c>
      <c r="AP68">
        <f t="shared" si="11"/>
        <v>-7.3793490375832675</v>
      </c>
      <c r="AQ68">
        <f t="shared" si="12"/>
        <v>16.70515389657335</v>
      </c>
    </row>
    <row r="69" spans="1:43">
      <c r="A69">
        <f t="shared" si="3"/>
        <v>0</v>
      </c>
      <c r="B69">
        <f t="shared" si="9"/>
        <v>48</v>
      </c>
      <c r="C69">
        <f t="shared" si="4"/>
        <v>0.48000000000000026</v>
      </c>
      <c r="D69" s="13">
        <f>(Alfa1*SIN(miia*C69)-Alfa2*SIN(miib*C69))</f>
        <v>-54.765455965223268</v>
      </c>
      <c r="E69" s="14">
        <f>-(Alfa1*COS(miia*C69)-Alfa2*COS(miib*C69))</f>
        <v>-32.370063778337688</v>
      </c>
      <c r="F69">
        <f>(miia*Alfa1*COS(miia*C69)-miib*Alfa2*COS(miib*C69))</f>
        <v>192.47496309549558</v>
      </c>
      <c r="G69">
        <f>miia*Alfa1*SIN(miia*C69)-miib*Alfa2*SIN(miib*C69)</f>
        <v>74.830333266427772</v>
      </c>
      <c r="K69">
        <f t="shared" si="15"/>
        <v>0.78539816339744828</v>
      </c>
      <c r="L69">
        <f t="shared" si="13"/>
        <v>-155.94853498455473</v>
      </c>
      <c r="M69">
        <f t="shared" si="14"/>
        <v>-25.793236135335789</v>
      </c>
      <c r="N69">
        <f>N68+dfi</f>
        <v>0.69115038378975435</v>
      </c>
      <c r="O69">
        <f>Aktina*COS(N69)</f>
        <v>53.935926994305255</v>
      </c>
      <c r="P69">
        <f>Aktina*(SIN(N69))</f>
        <v>44.619679282408278</v>
      </c>
      <c r="Q69">
        <f t="shared" si="5"/>
        <v>0</v>
      </c>
      <c r="R69">
        <f t="shared" si="10"/>
        <v>48</v>
      </c>
      <c r="S69">
        <f t="shared" si="6"/>
        <v>0.48000000000000026</v>
      </c>
      <c r="T69" s="13">
        <f t="shared" si="7"/>
        <v>28.764323966449943</v>
      </c>
      <c r="U69" s="14">
        <f t="shared" si="8"/>
        <v>-31.401610532413692</v>
      </c>
      <c r="AO69">
        <f t="shared" si="2"/>
        <v>3.3300882128051836</v>
      </c>
      <c r="AP69">
        <f t="shared" si="11"/>
        <v>-7.8777742547600909</v>
      </c>
      <c r="AQ69">
        <f t="shared" si="12"/>
        <v>19.852086866475688</v>
      </c>
    </row>
    <row r="70" spans="1:43">
      <c r="A70">
        <f t="shared" si="3"/>
        <v>0</v>
      </c>
      <c r="B70">
        <f t="shared" si="9"/>
        <v>49</v>
      </c>
      <c r="C70">
        <f t="shared" si="4"/>
        <v>0.49000000000000027</v>
      </c>
      <c r="D70" s="13">
        <f>(Alfa1*SIN(miia*C70)-Alfa2*SIN(miib*C70))</f>
        <v>-52.686247060844529</v>
      </c>
      <c r="E70" s="14">
        <f>-(Alfa1*COS(miia*C70)-Alfa2*COS(miib*C70))</f>
        <v>-31.59216990234756</v>
      </c>
      <c r="F70">
        <f>(miia*Alfa1*COS(miia*C70)-miib*Alfa2*COS(miib*C70))</f>
        <v>223.24017880964021</v>
      </c>
      <c r="G70">
        <f>miia*Alfa1*SIN(miia*C70)-miib*Alfa2*SIN(miib*C70)</f>
        <v>80.427179114293523</v>
      </c>
      <c r="K70">
        <f t="shared" si="15"/>
        <v>0.86393797973719311</v>
      </c>
      <c r="L70">
        <f t="shared" si="13"/>
        <v>-151.60207872742038</v>
      </c>
      <c r="M70">
        <f t="shared" si="14"/>
        <v>-29.811058971839095</v>
      </c>
      <c r="N70">
        <f>N69+dfi</f>
        <v>0.75398223686155019</v>
      </c>
      <c r="O70">
        <f>Aktina*COS(N70)</f>
        <v>51.027803919498815</v>
      </c>
      <c r="P70">
        <f>Aktina*(SIN(N70))</f>
        <v>47.918297415008198</v>
      </c>
      <c r="Q70">
        <f t="shared" si="5"/>
        <v>0</v>
      </c>
      <c r="R70">
        <f t="shared" si="10"/>
        <v>49</v>
      </c>
      <c r="S70">
        <f t="shared" si="6"/>
        <v>0.49000000000000027</v>
      </c>
      <c r="T70" s="13">
        <f t="shared" si="7"/>
        <v>21.559071918033968</v>
      </c>
      <c r="U70" s="14">
        <f t="shared" si="8"/>
        <v>-26.036986593876073</v>
      </c>
      <c r="AO70">
        <f t="shared" si="2"/>
        <v>3.3929200658769796</v>
      </c>
      <c r="AP70">
        <f t="shared" si="11"/>
        <v>-8.5728134997293211</v>
      </c>
      <c r="AQ70">
        <f t="shared" si="12"/>
        <v>22.961513704677344</v>
      </c>
    </row>
    <row r="71" spans="1:43">
      <c r="A71">
        <f t="shared" si="3"/>
        <v>0</v>
      </c>
      <c r="B71">
        <f t="shared" si="9"/>
        <v>50</v>
      </c>
      <c r="C71">
        <f t="shared" si="4"/>
        <v>0.50000000000000022</v>
      </c>
      <c r="D71" s="13">
        <f>(Alfa1*SIN(miia*C71)-Alfa2*SIN(miib*C71))</f>
        <v>-50.303599800324491</v>
      </c>
      <c r="E71" s="14">
        <f>-(Alfa1*COS(miia*C71)-Alfa2*COS(miib*C71))</f>
        <v>-30.767917731381615</v>
      </c>
      <c r="F71">
        <f>(miia*Alfa1*COS(miia*C71)-miib*Alfa2*COS(miib*C71))</f>
        <v>253.12135356903784</v>
      </c>
      <c r="G71">
        <f>miia*Alfa1*SIN(miia*C71)-miib*Alfa2*SIN(miib*C71)</f>
        <v>84.10549713047584</v>
      </c>
      <c r="K71">
        <f t="shared" si="15"/>
        <v>0.94247779607693793</v>
      </c>
      <c r="L71">
        <f t="shared" si="13"/>
        <v>-146.95378639782362</v>
      </c>
      <c r="M71">
        <f t="shared" si="14"/>
        <v>-33.47547717386265</v>
      </c>
      <c r="N71">
        <f>N70+dfi</f>
        <v>0.81681408993334603</v>
      </c>
      <c r="O71">
        <f>Aktina*COS(N71)</f>
        <v>47.918297415008219</v>
      </c>
      <c r="P71">
        <f>Aktina*(SIN(N71))</f>
        <v>51.027803919498794</v>
      </c>
      <c r="Q71">
        <f t="shared" si="5"/>
        <v>0</v>
      </c>
      <c r="R71">
        <f t="shared" si="10"/>
        <v>50</v>
      </c>
      <c r="S71">
        <f t="shared" si="6"/>
        <v>0.50000000000000022</v>
      </c>
      <c r="T71" s="13">
        <f t="shared" si="7"/>
        <v>14.521610732081747</v>
      </c>
      <c r="U71" s="14">
        <f t="shared" si="8"/>
        <v>-19.439327026462742</v>
      </c>
      <c r="AO71">
        <f t="shared" si="2"/>
        <v>3.4557519189487755</v>
      </c>
      <c r="AP71">
        <f t="shared" si="11"/>
        <v>-9.4617237701242871</v>
      </c>
      <c r="AQ71">
        <f t="shared" si="12"/>
        <v>26.021162924009921</v>
      </c>
    </row>
    <row r="72" spans="1:43">
      <c r="A72">
        <f t="shared" si="3"/>
        <v>0</v>
      </c>
      <c r="B72">
        <f t="shared" si="9"/>
        <v>51</v>
      </c>
      <c r="C72">
        <f t="shared" si="4"/>
        <v>0.51000000000000023</v>
      </c>
      <c r="D72" s="13">
        <f>(Alfa1*SIN(miia*C72)-Alfa2*SIN(miib*C72))</f>
        <v>-47.627582732579803</v>
      </c>
      <c r="E72" s="14">
        <f>-(Alfa1*COS(miia*C72)-Alfa2*COS(miib*C72))</f>
        <v>-29.916350981007465</v>
      </c>
      <c r="F72">
        <f>(miia*Alfa1*COS(miia*C72)-miib*Alfa2*COS(miib*C72))</f>
        <v>281.87396485458123</v>
      </c>
      <c r="G72">
        <f>miia*Alfa1*SIN(miia*C72)-miib*Alfa2*SIN(miib*C72)</f>
        <v>85.897225151806964</v>
      </c>
      <c r="K72">
        <f t="shared" si="15"/>
        <v>1.0210176124166828</v>
      </c>
      <c r="L72">
        <f t="shared" si="13"/>
        <v>-142.03231626369043</v>
      </c>
      <c r="M72">
        <f t="shared" si="14"/>
        <v>-36.763898384648265</v>
      </c>
      <c r="N72">
        <f>N71+dfi</f>
        <v>0.87964594300514187</v>
      </c>
      <c r="O72">
        <f>Aktina*COS(N72)</f>
        <v>44.619679282408292</v>
      </c>
      <c r="P72">
        <f>Aktina*(SIN(N72))</f>
        <v>53.935926994305234</v>
      </c>
      <c r="Q72">
        <f t="shared" si="5"/>
        <v>0</v>
      </c>
      <c r="R72">
        <f t="shared" si="10"/>
        <v>51</v>
      </c>
      <c r="S72">
        <f t="shared" si="6"/>
        <v>0.51000000000000023</v>
      </c>
      <c r="T72" s="13">
        <f t="shared" si="7"/>
        <v>7.9078998156964664</v>
      </c>
      <c r="U72" s="14">
        <f t="shared" si="8"/>
        <v>-11.770076825997457</v>
      </c>
      <c r="AO72">
        <f t="shared" si="2"/>
        <v>3.5185837720205715</v>
      </c>
      <c r="AP72">
        <f t="shared" si="11"/>
        <v>-10.540996943212221</v>
      </c>
      <c r="AQ72">
        <f t="shared" si="12"/>
        <v>29.018959486825487</v>
      </c>
    </row>
    <row r="73" spans="1:43">
      <c r="A73">
        <f t="shared" si="3"/>
        <v>0</v>
      </c>
      <c r="B73">
        <f t="shared" si="9"/>
        <v>52</v>
      </c>
      <c r="C73">
        <f t="shared" si="4"/>
        <v>0.52000000000000024</v>
      </c>
      <c r="D73" s="13">
        <f>(Alfa1*SIN(miia*C73)-Alfa2*SIN(miib*C73))</f>
        <v>-44.670672651805148</v>
      </c>
      <c r="E73" s="14">
        <f>-(Alfa1*COS(miia*C73)-Alfa2*COS(miib*C73))</f>
        <v>-29.056086160208714</v>
      </c>
      <c r="F73">
        <f>(miia*Alfa1*COS(miia*C73)-miib*Alfa2*COS(miib*C73))</f>
        <v>309.26126575617639</v>
      </c>
      <c r="G73">
        <f>miia*Alfa1*SIN(miia*C73)-miib*Alfa2*SIN(miib*C73)</f>
        <v>85.855766243027389</v>
      </c>
      <c r="K73">
        <f t="shared" si="15"/>
        <v>1.0995574287564276</v>
      </c>
      <c r="L73">
        <f t="shared" si="13"/>
        <v>-136.86801082495265</v>
      </c>
      <c r="M73">
        <f t="shared" si="14"/>
        <v>-39.656048393920436</v>
      </c>
      <c r="N73">
        <f>N72+dfi</f>
        <v>0.94247779607693771</v>
      </c>
      <c r="O73">
        <f>Aktina*COS(N73)</f>
        <v>41.144967660473135</v>
      </c>
      <c r="P73">
        <f>Aktina*(SIN(N73))</f>
        <v>56.631189606246309</v>
      </c>
      <c r="Q73">
        <f t="shared" si="5"/>
        <v>0</v>
      </c>
      <c r="R73">
        <f t="shared" si="10"/>
        <v>52</v>
      </c>
      <c r="S73">
        <f t="shared" si="6"/>
        <v>0.52000000000000024</v>
      </c>
      <c r="T73" s="13">
        <f t="shared" si="7"/>
        <v>1.9469865322073667</v>
      </c>
      <c r="U73" s="14">
        <f t="shared" si="8"/>
        <v>-3.2363655144396244</v>
      </c>
      <c r="AO73">
        <f t="shared" si="2"/>
        <v>3.5814156250923674</v>
      </c>
      <c r="AP73">
        <f t="shared" si="11"/>
        <v>-11.806373620851943</v>
      </c>
      <c r="AQ73">
        <f t="shared" si="12"/>
        <v>31.943072459653585</v>
      </c>
    </row>
    <row r="74" spans="1:43">
      <c r="A74">
        <f t="shared" si="3"/>
        <v>0</v>
      </c>
      <c r="B74">
        <f t="shared" si="9"/>
        <v>53</v>
      </c>
      <c r="C74">
        <f t="shared" si="4"/>
        <v>0.53000000000000025</v>
      </c>
      <c r="D74" s="13">
        <f>(Alfa1*SIN(miia*C74)-Alfa2*SIN(miib*C74))</f>
        <v>-41.44766557875213</v>
      </c>
      <c r="E74" s="14">
        <f>-(Alfa1*COS(miia*C74)-Alfa2*COS(miib*C74))</f>
        <v>-28.205101296806227</v>
      </c>
      <c r="F74">
        <f>(miia*Alfa1*COS(miia*C74)-miib*Alfa2*COS(miib*C74))</f>
        <v>335.05652414673818</v>
      </c>
      <c r="G74">
        <f>miia*Alfa1*SIN(miia*C74)-miib*Alfa2*SIN(miib*C74)</f>
        <v>84.055276884604268</v>
      </c>
      <c r="K74">
        <f t="shared" si="15"/>
        <v>1.1780972450961724</v>
      </c>
      <c r="L74">
        <f t="shared" si="13"/>
        <v>-131.49270974194593</v>
      </c>
      <c r="M74">
        <f t="shared" si="14"/>
        <v>-42.134096135134548</v>
      </c>
      <c r="N74">
        <f>N73+dfi</f>
        <v>1.0053096491487337</v>
      </c>
      <c r="O74">
        <f>Aktina*COS(N74)</f>
        <v>37.507875648529776</v>
      </c>
      <c r="P74">
        <f>Aktina*(SIN(N74))</f>
        <v>59.102954785141044</v>
      </c>
      <c r="Q74">
        <f t="shared" si="5"/>
        <v>0</v>
      </c>
      <c r="R74">
        <f t="shared" si="10"/>
        <v>53</v>
      </c>
      <c r="S74">
        <f t="shared" si="6"/>
        <v>0.53000000000000025</v>
      </c>
      <c r="T74" s="13">
        <f t="shared" si="7"/>
        <v>-3.1677792786118117</v>
      </c>
      <c r="U74" s="14">
        <f t="shared" si="8"/>
        <v>5.9162650892568394</v>
      </c>
      <c r="AO74">
        <f t="shared" si="2"/>
        <v>3.6442474781641634</v>
      </c>
      <c r="AP74">
        <f t="shared" si="11"/>
        <v>-13.252859939392437</v>
      </c>
      <c r="AQ74">
        <f t="shared" si="12"/>
        <v>34.781961704490598</v>
      </c>
    </row>
    <row r="75" spans="1:43">
      <c r="A75">
        <f t="shared" si="3"/>
        <v>0</v>
      </c>
      <c r="B75">
        <f t="shared" si="9"/>
        <v>54</v>
      </c>
      <c r="C75">
        <f t="shared" si="4"/>
        <v>0.54000000000000026</v>
      </c>
      <c r="D75" s="13">
        <f>(Alfa1*SIN(miia*C75)-Alfa2*SIN(miib*C75))</f>
        <v>-37.975565787218358</v>
      </c>
      <c r="E75" s="14">
        <f>-(Alfa1*COS(miia*C75)-Alfa2*COS(miib*C75))</f>
        <v>-27.380532855468033</v>
      </c>
      <c r="F75">
        <f>(miia*Alfa1*COS(miia*C75)-miib*Alfa2*COS(miib*C75))</f>
        <v>359.04517085726275</v>
      </c>
      <c r="G75">
        <f>miia*Alfa1*SIN(miia*C75)-miib*Alfa2*SIN(miib*C75)</f>
        <v>80.589741708503297</v>
      </c>
      <c r="K75">
        <f t="shared" si="15"/>
        <v>1.2566370614359172</v>
      </c>
      <c r="L75">
        <f t="shared" si="13"/>
        <v>-125.93955353331596</v>
      </c>
      <c r="M75">
        <f t="shared" si="14"/>
        <v>-44.182763619931499</v>
      </c>
      <c r="N75">
        <f>N74+dfi</f>
        <v>1.0681415022205296</v>
      </c>
      <c r="O75">
        <f>Aktina*COS(N75)</f>
        <v>33.722757187120074</v>
      </c>
      <c r="P75">
        <f>Aktina*(SIN(N75))</f>
        <v>61.341467603070448</v>
      </c>
      <c r="Q75">
        <f t="shared" si="5"/>
        <v>0</v>
      </c>
      <c r="R75">
        <f t="shared" si="10"/>
        <v>54</v>
      </c>
      <c r="S75">
        <f t="shared" si="6"/>
        <v>0.54000000000000026</v>
      </c>
      <c r="T75" s="13">
        <f t="shared" si="7"/>
        <v>-7.2860109878677184</v>
      </c>
      <c r="U75" s="14">
        <f t="shared" si="8"/>
        <v>15.412703932055667</v>
      </c>
      <c r="AO75">
        <f t="shared" si="2"/>
        <v>3.7070793312359593</v>
      </c>
      <c r="AP75">
        <f t="shared" si="11"/>
        <v>-14.874747278171149</v>
      </c>
      <c r="AQ75">
        <f t="shared" si="12"/>
        <v>37.524423422452301</v>
      </c>
    </row>
    <row r="76" spans="1:43">
      <c r="A76">
        <f t="shared" si="3"/>
        <v>0</v>
      </c>
      <c r="B76">
        <f t="shared" si="9"/>
        <v>55</v>
      </c>
      <c r="C76">
        <f t="shared" si="4"/>
        <v>0.55000000000000027</v>
      </c>
      <c r="D76" s="13">
        <f>(Alfa1*SIN(miia*C76)-Alfa2*SIN(miib*C76))</f>
        <v>-34.273453892417848</v>
      </c>
      <c r="E76" s="14">
        <f>-(Alfa1*COS(miia*C76)-Alfa2*COS(miib*C76))</f>
        <v>-26.598482936052211</v>
      </c>
      <c r="F76">
        <f>(miia*Alfa1*COS(miia*C76)-miib*Alfa2*COS(miib*C76))</f>
        <v>381.02683568220266</v>
      </c>
      <c r="G76">
        <f>miia*Alfa1*SIN(miia*C76)-miib*Alfa2*SIN(miib*C76)</f>
        <v>75.571844487547239</v>
      </c>
      <c r="K76">
        <f t="shared" si="15"/>
        <v>1.3351768777756621</v>
      </c>
      <c r="L76">
        <f t="shared" si="13"/>
        <v>-120.24277925370082</v>
      </c>
      <c r="M76">
        <f t="shared" si="14"/>
        <v>-45.789420132016453</v>
      </c>
      <c r="N76">
        <f>N75+dfi</f>
        <v>1.1309733552923256</v>
      </c>
      <c r="O76">
        <f>Aktina*COS(N76)</f>
        <v>29.804550409555087</v>
      </c>
      <c r="P76">
        <f>Aktina*(SIN(N76))</f>
        <v>63.337893672621369</v>
      </c>
      <c r="Q76">
        <f t="shared" si="5"/>
        <v>0</v>
      </c>
      <c r="R76">
        <f t="shared" si="10"/>
        <v>55</v>
      </c>
      <c r="S76">
        <f t="shared" si="6"/>
        <v>0.55000000000000027</v>
      </c>
      <c r="T76" s="13">
        <f t="shared" si="7"/>
        <v>-10.305745834310956</v>
      </c>
      <c r="U76" s="14">
        <f t="shared" si="8"/>
        <v>24.958341529776099</v>
      </c>
      <c r="AO76">
        <f t="shared" si="2"/>
        <v>3.7699111843077553</v>
      </c>
      <c r="AP76">
        <f t="shared" si="11"/>
        <v>-16.665634788831781</v>
      </c>
      <c r="AQ76">
        <f t="shared" si="12"/>
        <v>40.159634370049453</v>
      </c>
    </row>
    <row r="77" spans="1:43">
      <c r="A77">
        <f t="shared" si="3"/>
        <v>0</v>
      </c>
      <c r="B77">
        <f t="shared" si="9"/>
        <v>56</v>
      </c>
      <c r="C77">
        <f t="shared" si="4"/>
        <v>0.56000000000000028</v>
      </c>
      <c r="D77" s="13">
        <f>(Alfa1*SIN(miia*C77)-Alfa2*SIN(miib*C77))</f>
        <v>-30.36233522429626</v>
      </c>
      <c r="E77" s="14">
        <f>-(Alfa1*COS(miia*C77)-Alfa2*COS(miib*C77))</f>
        <v>-25.87383873263153</v>
      </c>
      <c r="F77">
        <f>(miia*Alfa1*COS(miia*C77)-miib*Alfa2*COS(miib*C77))</f>
        <v>400.81725114174571</v>
      </c>
      <c r="G77">
        <f>miia*Alfa1*SIN(miia*C77)-miib*Alfa2*SIN(miib*C77)</f>
        <v>69.13164713383027</v>
      </c>
      <c r="K77">
        <f t="shared" si="15"/>
        <v>1.4137166941154069</v>
      </c>
      <c r="L77">
        <f t="shared" si="13"/>
        <v>-114.43750941090398</v>
      </c>
      <c r="M77">
        <f t="shared" si="14"/>
        <v>-46.944160099724918</v>
      </c>
      <c r="N77">
        <f>N76+dfi</f>
        <v>1.1938052083641215</v>
      </c>
      <c r="O77">
        <f>Aktina*COS(N77)</f>
        <v>25.76871868792745</v>
      </c>
      <c r="P77">
        <f>Aktina*(SIN(N77))</f>
        <v>65.084354012177599</v>
      </c>
      <c r="Q77">
        <f t="shared" si="5"/>
        <v>0</v>
      </c>
      <c r="R77">
        <f t="shared" si="10"/>
        <v>56</v>
      </c>
      <c r="S77">
        <f t="shared" si="6"/>
        <v>0.56000000000000028</v>
      </c>
      <c r="T77" s="13">
        <f t="shared" si="7"/>
        <v>-12.17688819476488</v>
      </c>
      <c r="U77" s="14">
        <f t="shared" si="8"/>
        <v>34.249975981515277</v>
      </c>
      <c r="AO77">
        <f t="shared" si="2"/>
        <v>3.8327430373795512</v>
      </c>
      <c r="AP77">
        <f t="shared" si="11"/>
        <v>-18.618454656548415</v>
      </c>
      <c r="AQ77">
        <f t="shared" si="12"/>
        <v>42.677194573585268</v>
      </c>
    </row>
    <row r="78" spans="1:43">
      <c r="A78">
        <f t="shared" si="3"/>
        <v>0</v>
      </c>
      <c r="B78">
        <f t="shared" si="9"/>
        <v>57</v>
      </c>
      <c r="C78">
        <f t="shared" si="4"/>
        <v>0.57000000000000028</v>
      </c>
      <c r="D78" s="13">
        <f>(Alfa1*SIN(miia*C78)-Alfa2*SIN(miib*C78))</f>
        <v>-26.264969903263502</v>
      </c>
      <c r="E78" s="14">
        <f>-(Alfa1*COS(miia*C78)-Alfa2*COS(miib*C78))</f>
        <v>-25.220106106230475</v>
      </c>
      <c r="F78">
        <f>(miia*Alfa1*COS(miia*C78)-miib*Alfa2*COS(miib*C78))</f>
        <v>418.25000522485874</v>
      </c>
      <c r="G78">
        <f>miia*Alfa1*SIN(miia*C78)-miib*Alfa2*SIN(miib*C78)</f>
        <v>61.415090392854864</v>
      </c>
      <c r="K78">
        <f t="shared" si="15"/>
        <v>1.4922565104551517</v>
      </c>
      <c r="L78">
        <f t="shared" si="13"/>
        <v>-108.55953542395443</v>
      </c>
      <c r="M78">
        <f t="shared" si="14"/>
        <v>-47.639864167165932</v>
      </c>
      <c r="N78">
        <f>N77+dfi</f>
        <v>1.2566370614359175</v>
      </c>
      <c r="O78">
        <f>Aktina*COS(N78)</f>
        <v>21.631189606246309</v>
      </c>
      <c r="P78">
        <f>Aktina*(SIN(N78))</f>
        <v>66.573956140660755</v>
      </c>
      <c r="Q78">
        <f t="shared" si="5"/>
        <v>0</v>
      </c>
      <c r="R78">
        <f t="shared" si="10"/>
        <v>57</v>
      </c>
      <c r="S78">
        <f t="shared" si="6"/>
        <v>0.57000000000000028</v>
      </c>
      <c r="T78" s="13">
        <f t="shared" si="7"/>
        <v>-12.902504407346337</v>
      </c>
      <c r="U78" s="14">
        <f t="shared" si="8"/>
        <v>42.987127791547003</v>
      </c>
      <c r="AO78">
        <f t="shared" si="2"/>
        <v>3.8955748904513472</v>
      </c>
      <c r="AP78">
        <f t="shared" si="11"/>
        <v>-20.725499993461725</v>
      </c>
      <c r="AQ78">
        <f t="shared" si="12"/>
        <v>45.06716837310023</v>
      </c>
    </row>
    <row r="79" spans="1:43">
      <c r="A79">
        <f t="shared" si="3"/>
        <v>0</v>
      </c>
      <c r="B79">
        <f t="shared" si="9"/>
        <v>58</v>
      </c>
      <c r="C79">
        <f t="shared" si="4"/>
        <v>0.58000000000000029</v>
      </c>
      <c r="D79" s="13">
        <f>(Alfa1*SIN(miia*C79)-Alfa2*SIN(miib*C79))</f>
        <v>-22.005686216306735</v>
      </c>
      <c r="E79" s="14">
        <f>-(Alfa1*COS(miia*C79)-Alfa2*COS(miib*C79))</f>
        <v>-24.649258978350094</v>
      </c>
      <c r="F79">
        <f>(miia*Alfa1*COS(miia*C79)-miib*Alfa2*COS(miib*C79))</f>
        <v>433.17812582121252</v>
      </c>
      <c r="G79">
        <f>miia*Alfa1*SIN(miia*C79)-miib*Alfa2*SIN(miib*C79)</f>
        <v>52.582331713280581</v>
      </c>
      <c r="K79">
        <f t="shared" si="15"/>
        <v>1.5707963267948966</v>
      </c>
      <c r="L79">
        <f t="shared" si="13"/>
        <v>-102.64509695710638</v>
      </c>
      <c r="M79">
        <f t="shared" si="14"/>
        <v>-47.872243087418674</v>
      </c>
      <c r="N79">
        <f>N78+dfi</f>
        <v>1.3194689145077134</v>
      </c>
      <c r="O79">
        <f>Aktina*COS(N79)</f>
        <v>17.408292101539818</v>
      </c>
      <c r="P79">
        <f>Aktina*(SIN(N79))</f>
        <v>67.800821279004182</v>
      </c>
      <c r="Q79">
        <f t="shared" si="5"/>
        <v>0</v>
      </c>
      <c r="R79">
        <f t="shared" si="10"/>
        <v>58</v>
      </c>
      <c r="S79">
        <f t="shared" si="6"/>
        <v>0.58000000000000029</v>
      </c>
      <c r="T79" s="13">
        <f t="shared" si="7"/>
        <v>-12.537924544423287</v>
      </c>
      <c r="U79" s="14">
        <f t="shared" si="8"/>
        <v>50.883320134825475</v>
      </c>
      <c r="AO79">
        <f t="shared" si="2"/>
        <v>3.9584067435231431</v>
      </c>
      <c r="AP79">
        <f t="shared" si="11"/>
        <v>-22.978455254244352</v>
      </c>
      <c r="AQ79">
        <f t="shared" si="12"/>
        <v>47.320123633882837</v>
      </c>
    </row>
    <row r="80" spans="1:43">
      <c r="A80">
        <f t="shared" si="3"/>
        <v>0</v>
      </c>
      <c r="B80">
        <f t="shared" si="9"/>
        <v>59</v>
      </c>
      <c r="C80">
        <f t="shared" si="4"/>
        <v>0.5900000000000003</v>
      </c>
      <c r="D80" s="13">
        <f>(Alfa1*SIN(miia*C80)-Alfa2*SIN(miib*C80))</f>
        <v>-17.610179056219984</v>
      </c>
      <c r="E80" s="14">
        <f>-(Alfa1*COS(miia*C80)-Alfa2*COS(miib*C80))</f>
        <v>-24.171606089233673</v>
      </c>
      <c r="F80">
        <f>(miia*Alfa1*COS(miia*C80)-miib*Alfa2*COS(miib*C80))</f>
        <v>445.47548120658126</v>
      </c>
      <c r="G80">
        <f>miia*Alfa1*SIN(miia*C80)-miib*Alfa2*SIN(miib*C80)</f>
        <v>42.805937409481821</v>
      </c>
      <c r="K80">
        <f t="shared" si="15"/>
        <v>1.6493361431346414</v>
      </c>
      <c r="L80">
        <f t="shared" si="13"/>
        <v>-96.730658490258335</v>
      </c>
      <c r="M80">
        <f t="shared" si="14"/>
        <v>-47.639864167165932</v>
      </c>
      <c r="N80">
        <f>N79+dfi</f>
        <v>1.3823007675795094</v>
      </c>
      <c r="O80">
        <f>Aktina*COS(N80)</f>
        <v>13.1166920210007</v>
      </c>
      <c r="P80">
        <f>Aktina*(SIN(N80))</f>
        <v>68.760107551008204</v>
      </c>
      <c r="Q80">
        <f t="shared" si="5"/>
        <v>0</v>
      </c>
      <c r="R80">
        <f t="shared" si="10"/>
        <v>59</v>
      </c>
      <c r="S80">
        <f t="shared" si="6"/>
        <v>0.5900000000000003</v>
      </c>
      <c r="T80" s="13">
        <f t="shared" si="7"/>
        <v>-11.187694698140977</v>
      </c>
      <c r="U80" s="14">
        <f t="shared" si="8"/>
        <v>57.676881840720789</v>
      </c>
      <c r="AO80">
        <f t="shared" si="2"/>
        <v>4.0212385965949391</v>
      </c>
      <c r="AP80">
        <f t="shared" ref="AP80:AP111" si="16">FRX+F_CURV_R*COS(AO80)</f>
        <v>-25.368429053759328</v>
      </c>
      <c r="AQ80">
        <f t="shared" ref="AQ80:AQ116" si="17">FRY+F_CURV_R*SIN(AO80)</f>
        <v>49.427168970796124</v>
      </c>
    </row>
    <row r="81" spans="1:43">
      <c r="A81">
        <f t="shared" si="3"/>
        <v>0</v>
      </c>
      <c r="B81">
        <f t="shared" si="9"/>
        <v>60</v>
      </c>
      <c r="C81">
        <f t="shared" si="4"/>
        <v>0.60000000000000031</v>
      </c>
      <c r="D81" s="13">
        <f>(Alfa1*SIN(miia*C81)-Alfa2*SIN(miib*C81))</f>
        <v>-13.10529533410191</v>
      </c>
      <c r="E81" s="14">
        <f>-(Alfa1*COS(miia*C81)-Alfa2*COS(miib*C81))</f>
        <v>-23.795676486178902</v>
      </c>
      <c r="F81">
        <f>(miia*Alfa1*COS(miia*C81)-miib*Alfa2*COS(miib*C81))</f>
        <v>455.03798275852296</v>
      </c>
      <c r="G81">
        <f>miia*Alfa1*SIN(miia*C81)-miib*Alfa2*SIN(miib*C81)</f>
        <v>32.268947699113305</v>
      </c>
      <c r="K81">
        <f t="shared" si="15"/>
        <v>1.7278759594743862</v>
      </c>
      <c r="L81">
        <f t="shared" si="13"/>
        <v>-90.85268450330878</v>
      </c>
      <c r="M81">
        <f t="shared" si="14"/>
        <v>-46.944160099724918</v>
      </c>
      <c r="N81">
        <f>N80+dfi</f>
        <v>1.4451326206513053</v>
      </c>
      <c r="O81">
        <f>Aktina*COS(N81)</f>
        <v>8.7733263495012679</v>
      </c>
      <c r="P81">
        <f>Aktina*(SIN(N81))</f>
        <v>69.448029092013456</v>
      </c>
      <c r="Q81">
        <f t="shared" si="5"/>
        <v>0</v>
      </c>
      <c r="R81">
        <f t="shared" si="10"/>
        <v>60</v>
      </c>
      <c r="S81">
        <f t="shared" si="6"/>
        <v>0.60000000000000031</v>
      </c>
      <c r="T81" s="13">
        <f t="shared" si="7"/>
        <v>-9.0005096930527291</v>
      </c>
      <c r="U81" s="14">
        <f t="shared" si="8"/>
        <v>63.140848588400196</v>
      </c>
      <c r="AO81">
        <f t="shared" si="2"/>
        <v>4.0840704496667346</v>
      </c>
      <c r="AP81">
        <f t="shared" si="16"/>
        <v>-27.885989257295144</v>
      </c>
      <c r="AQ81">
        <f t="shared" si="17"/>
        <v>51.379988838512737</v>
      </c>
    </row>
    <row r="82" spans="1:43">
      <c r="A82">
        <f t="shared" si="3"/>
        <v>0</v>
      </c>
      <c r="B82">
        <f t="shared" si="9"/>
        <v>61</v>
      </c>
      <c r="C82">
        <f t="shared" si="4"/>
        <v>0.61000000000000032</v>
      </c>
      <c r="D82" s="13">
        <f>(Alfa1*SIN(miia*C82)-Alfa2*SIN(miib*C82))</f>
        <v>-8.5188084038624758</v>
      </c>
      <c r="E82" s="14">
        <f>-(Alfa1*COS(miia*C82)-Alfa2*COS(miib*C82))</f>
        <v>-23.528124914829213</v>
      </c>
      <c r="F82">
        <f>(miia*Alfa1*COS(miia*C82)-miib*Alfa2*COS(miib*C82))</f>
        <v>461.78457802905086</v>
      </c>
      <c r="G82">
        <f>miia*Alfa1*SIN(miia*C82)-miib*Alfa2*SIN(miib*C82)</f>
        <v>21.162834475919958</v>
      </c>
      <c r="K82">
        <f t="shared" si="15"/>
        <v>1.806415775814131</v>
      </c>
      <c r="L82">
        <f t="shared" si="13"/>
        <v>-85.047414660511947</v>
      </c>
      <c r="M82">
        <f t="shared" si="14"/>
        <v>-45.789420132016467</v>
      </c>
      <c r="N82">
        <f>N81+dfi</f>
        <v>1.5079644737231013</v>
      </c>
      <c r="O82">
        <f>Aktina*COS(N82)</f>
        <v>4.3953363670519003</v>
      </c>
      <c r="P82">
        <f>Aktina*(SIN(N82))</f>
        <v>69.86187098997901</v>
      </c>
      <c r="Q82">
        <f t="shared" si="5"/>
        <v>0</v>
      </c>
      <c r="R82">
        <f t="shared" si="10"/>
        <v>61</v>
      </c>
      <c r="S82">
        <f t="shared" si="6"/>
        <v>0.61000000000000032</v>
      </c>
      <c r="T82" s="13">
        <f t="shared" si="7"/>
        <v>-6.1623372287655407</v>
      </c>
      <c r="U82" s="14">
        <f t="shared" si="8"/>
        <v>67.091572888102903</v>
      </c>
      <c r="AO82">
        <f t="shared" ref="AO82:AO116" si="18">AO81+2*PI()/100</f>
        <v>4.1469023027385301</v>
      </c>
      <c r="AP82">
        <f t="shared" si="16"/>
        <v>-30.521200204892285</v>
      </c>
      <c r="AQ82">
        <f t="shared" si="17"/>
        <v>53.170876349173334</v>
      </c>
    </row>
    <row r="83" spans="1:43">
      <c r="A83">
        <f t="shared" si="3"/>
        <v>0</v>
      </c>
      <c r="B83">
        <f t="shared" si="9"/>
        <v>62</v>
      </c>
      <c r="C83">
        <f t="shared" si="4"/>
        <v>0.62000000000000033</v>
      </c>
      <c r="D83" s="13">
        <f>(Alfa1*SIN(miia*C83)-Alfa2*SIN(miib*C83))</f>
        <v>-3.8791836459616813</v>
      </c>
      <c r="E83" s="14">
        <f>-(Alfa1*COS(miia*C83)-Alfa2*COS(miib*C83))</f>
        <v>-23.373658082211293</v>
      </c>
      <c r="F83">
        <f>(miia*Alfa1*COS(miia*C83)-miib*Alfa2*COS(miib*C83))</f>
        <v>465.65802436918261</v>
      </c>
      <c r="G83">
        <f>miia*Alfa1*SIN(miia*C83)-miib*Alfa2*SIN(miib*C83)</f>
        <v>9.6853727563144041</v>
      </c>
      <c r="K83">
        <f t="shared" si="15"/>
        <v>1.8849555921538759</v>
      </c>
      <c r="L83">
        <f t="shared" si="13"/>
        <v>-79.350640380896792</v>
      </c>
      <c r="M83">
        <f t="shared" si="14"/>
        <v>-44.182763619931514</v>
      </c>
      <c r="N83">
        <f>N82+dfi</f>
        <v>1.5707963267948972</v>
      </c>
      <c r="O83">
        <f>Aktina*COS(N83)</f>
        <v>-4.2341347442076405E-14</v>
      </c>
      <c r="P83">
        <f>Aktina*(SIN(N83))</f>
        <v>70</v>
      </c>
      <c r="Q83">
        <f t="shared" si="5"/>
        <v>0</v>
      </c>
      <c r="R83">
        <f t="shared" si="10"/>
        <v>62</v>
      </c>
      <c r="S83">
        <f t="shared" si="6"/>
        <v>0.62000000000000033</v>
      </c>
      <c r="T83" s="13">
        <f t="shared" si="7"/>
        <v>-2.8880170420783635</v>
      </c>
      <c r="U83" s="14">
        <f t="shared" si="8"/>
        <v>69.395703975572872</v>
      </c>
      <c r="AO83">
        <f t="shared" si="18"/>
        <v>4.2097341558103256</v>
      </c>
      <c r="AP83">
        <f t="shared" si="16"/>
        <v>-33.26366192285397</v>
      </c>
      <c r="AQ83">
        <f t="shared" si="17"/>
        <v>54.792763687952025</v>
      </c>
    </row>
    <row r="84" spans="1:43">
      <c r="A84">
        <f t="shared" si="3"/>
        <v>0</v>
      </c>
      <c r="B84">
        <f t="shared" si="9"/>
        <v>63</v>
      </c>
      <c r="C84">
        <f t="shared" si="4"/>
        <v>0.63000000000000034</v>
      </c>
      <c r="D84" s="13">
        <f>(Alfa1*SIN(miia*C84)-Alfa2*SIN(miib*C84))</f>
        <v>0.78466255510192784</v>
      </c>
      <c r="E84" s="14">
        <f>-(Alfa1*COS(miia*C84)-Alfa2*COS(miib*C84))</f>
        <v>-23.334982546382935</v>
      </c>
      <c r="F84">
        <f>(miia*Alfa1*COS(miia*C84)-miib*Alfa2*COS(miib*C84))</f>
        <v>466.62543546610993</v>
      </c>
      <c r="G84">
        <f>miia*Alfa1*SIN(miia*C84)-miib*Alfa2*SIN(miib*C84)</f>
        <v>-1.9615523940140034</v>
      </c>
      <c r="K84">
        <f t="shared" si="15"/>
        <v>1.9634954084936207</v>
      </c>
      <c r="L84">
        <f t="shared" si="13"/>
        <v>-73.797484172266834</v>
      </c>
      <c r="M84">
        <f t="shared" si="14"/>
        <v>-42.134096135134548</v>
      </c>
      <c r="N84">
        <f>N83+dfi</f>
        <v>1.6336281798666932</v>
      </c>
      <c r="O84">
        <f>Aktina*COS(N84)</f>
        <v>-4.3953363670519847</v>
      </c>
      <c r="P84">
        <f>Aktina*(SIN(N84))</f>
        <v>69.86187098997901</v>
      </c>
      <c r="Q84">
        <f t="shared" si="5"/>
        <v>0</v>
      </c>
      <c r="R84">
        <f t="shared" si="10"/>
        <v>63</v>
      </c>
      <c r="S84">
        <f t="shared" si="6"/>
        <v>0.63000000000000034</v>
      </c>
      <c r="T84" s="13">
        <f t="shared" si="7"/>
        <v>0.58832013578766851</v>
      </c>
      <c r="U84" s="14">
        <f t="shared" si="8"/>
        <v>69.975262765954682</v>
      </c>
      <c r="AO84">
        <f t="shared" si="18"/>
        <v>4.2725660088821211</v>
      </c>
      <c r="AP84">
        <f t="shared" si="16"/>
        <v>-36.102551167690976</v>
      </c>
      <c r="AQ84">
        <f t="shared" si="17"/>
        <v>56.239250006492483</v>
      </c>
    </row>
    <row r="85" spans="1:43">
      <c r="A85">
        <f t="shared" si="3"/>
        <v>0</v>
      </c>
      <c r="B85">
        <f t="shared" si="9"/>
        <v>64</v>
      </c>
      <c r="C85">
        <f t="shared" si="4"/>
        <v>0.64000000000000035</v>
      </c>
      <c r="D85" s="13">
        <f>(Alfa1*SIN(miia*C85)-Alfa2*SIN(miib*C85))</f>
        <v>5.4436081397987541</v>
      </c>
      <c r="E85" s="14">
        <f>-(Alfa1*COS(miia*C85)-Alfa2*COS(miib*C85))</f>
        <v>-23.412774766063993</v>
      </c>
      <c r="F85">
        <f>(miia*Alfa1*COS(miia*C85)-miib*Alfa2*COS(miib*C85))</f>
        <v>464.67859539568713</v>
      </c>
      <c r="G85">
        <f>miia*Alfa1*SIN(miia*C85)-miib*Alfa2*SIN(miib*C85)</f>
        <v>-13.574180998680241</v>
      </c>
      <c r="K85">
        <f t="shared" si="15"/>
        <v>2.0420352248333655</v>
      </c>
      <c r="L85">
        <f t="shared" si="13"/>
        <v>-68.422183089260102</v>
      </c>
      <c r="M85">
        <f t="shared" si="14"/>
        <v>-39.65604839392045</v>
      </c>
      <c r="N85">
        <f>N84+dfi</f>
        <v>1.6964600329384891</v>
      </c>
      <c r="O85">
        <f>Aktina*COS(N85)</f>
        <v>-8.7733263495013514</v>
      </c>
      <c r="P85">
        <f>Aktina*(SIN(N85))</f>
        <v>69.448029092013442</v>
      </c>
      <c r="Q85">
        <f t="shared" si="5"/>
        <v>0</v>
      </c>
      <c r="R85">
        <f t="shared" si="10"/>
        <v>64</v>
      </c>
      <c r="S85">
        <f t="shared" si="6"/>
        <v>0.64000000000000035</v>
      </c>
      <c r="T85" s="13">
        <f t="shared" si="7"/>
        <v>4.0236217087867043</v>
      </c>
      <c r="U85" s="14">
        <f t="shared" si="8"/>
        <v>68.810611955946911</v>
      </c>
      <c r="AO85">
        <f t="shared" si="18"/>
        <v>4.3353978619539166</v>
      </c>
      <c r="AP85">
        <f t="shared" si="16"/>
        <v>-39.02666414051906</v>
      </c>
      <c r="AQ85">
        <f t="shared" si="17"/>
        <v>57.504626684132191</v>
      </c>
    </row>
    <row r="86" spans="1:43">
      <c r="A86">
        <f t="shared" ref="A86:A149" si="19">IF(B86=$AC$1,1,0)</f>
        <v>0</v>
      </c>
      <c r="B86">
        <f t="shared" si="9"/>
        <v>65</v>
      </c>
      <c r="C86">
        <f t="shared" ref="C86:C149" si="20">C85+dt</f>
        <v>0.65000000000000036</v>
      </c>
      <c r="D86" s="13">
        <f>(Alfa1*SIN(miia*C86)-Alfa2*SIN(miib*C86))</f>
        <v>10.068572666787583</v>
      </c>
      <c r="E86" s="14">
        <f>-(Alfa1*COS(miia*C86)-Alfa2*COS(miib*C86))</f>
        <v>-23.605673616771618</v>
      </c>
      <c r="F86">
        <f>(miia*Alfa1*COS(miia*C86)-miib*Alfa2*COS(miib*C86))</f>
        <v>459.83403708866604</v>
      </c>
      <c r="G86">
        <f>miia*Alfa1*SIN(miia*C86)-miib*Alfa2*SIN(miib*C86)</f>
        <v>-24.949132496798725</v>
      </c>
      <c r="K86">
        <f t="shared" si="15"/>
        <v>2.1205750411731104</v>
      </c>
      <c r="L86">
        <f t="shared" si="13"/>
        <v>-63.257877650522325</v>
      </c>
      <c r="M86">
        <f t="shared" si="14"/>
        <v>-36.763898384648265</v>
      </c>
      <c r="N86">
        <f>N85+dfi</f>
        <v>1.7592918860102851</v>
      </c>
      <c r="O86">
        <f>Aktina*COS(N86)</f>
        <v>-13.116692021000784</v>
      </c>
      <c r="P86">
        <f>Aktina*(SIN(N86))</f>
        <v>68.76010755100819</v>
      </c>
      <c r="Q86">
        <f t="shared" ref="Q86:Q149" si="21">IF(R86=$AC$1,1,0)</f>
        <v>0</v>
      </c>
      <c r="R86">
        <f t="shared" si="10"/>
        <v>65</v>
      </c>
      <c r="S86">
        <f t="shared" ref="S86:S149" si="22">S85+dt</f>
        <v>0.65000000000000036</v>
      </c>
      <c r="T86" s="13">
        <f t="shared" ref="T86:T149" si="23">IF(R86&lt;MAX_TIME,Aktina*SIN(epsilon*S86)*COS(D*S86),Aktina*SIN(epsilon*MAX_TIME*dt)*COS(D*MAX_TIME*dt))</f>
        <v>7.1766467058589933</v>
      </c>
      <c r="U86" s="14">
        <f t="shared" ref="U86:U149" si="24">IF(R86&lt;MAX_TIME,Aktina*COS(epsilon*S86)*COS(D*S86),Aktina*COS(epsilon*MAX_TIME*dt)*COS(D*MAX_TIME*dt))</f>
        <v>65.941204251237565</v>
      </c>
      <c r="AO86">
        <f t="shared" si="18"/>
        <v>4.3982297150257121</v>
      </c>
      <c r="AP86">
        <f t="shared" si="16"/>
        <v>-42.024460703334611</v>
      </c>
      <c r="AQ86">
        <f t="shared" si="17"/>
        <v>58.583899857220096</v>
      </c>
    </row>
    <row r="87" spans="1:43">
      <c r="A87">
        <f t="shared" si="19"/>
        <v>0</v>
      </c>
      <c r="B87">
        <f t="shared" ref="B87:B150" si="25">B86+1</f>
        <v>66</v>
      </c>
      <c r="C87">
        <f t="shared" si="20"/>
        <v>0.66000000000000036</v>
      </c>
      <c r="D87" s="13">
        <f>(Alfa1*SIN(miia*C87)-Alfa2*SIN(miib*C87))</f>
        <v>14.630764208663891</v>
      </c>
      <c r="E87" s="14">
        <f>-(Alfa1*COS(miia*C87)-Alfa2*COS(miib*C87))</f>
        <v>-23.910295450048022</v>
      </c>
      <c r="F87">
        <f>(miia*Alfa1*COS(miia*C87)-miib*Alfa2*COS(miib*C87))</f>
        <v>452.13288443572503</v>
      </c>
      <c r="G87">
        <f>miia*Alfa1*SIN(miia*C87)-miib*Alfa2*SIN(miib*C87)</f>
        <v>-35.885656186363946</v>
      </c>
      <c r="K87">
        <f t="shared" si="15"/>
        <v>2.1991148575128552</v>
      </c>
      <c r="L87">
        <f t="shared" si="13"/>
        <v>-58.336407516389144</v>
      </c>
      <c r="M87">
        <f t="shared" si="14"/>
        <v>-33.47547717386265</v>
      </c>
      <c r="N87">
        <f>N86+dfi</f>
        <v>1.822123739082081</v>
      </c>
      <c r="O87">
        <f>Aktina*COS(N87)</f>
        <v>-17.408292101539899</v>
      </c>
      <c r="P87">
        <f>Aktina*(SIN(N87))</f>
        <v>67.800821279004154</v>
      </c>
      <c r="Q87">
        <f t="shared" si="21"/>
        <v>0</v>
      </c>
      <c r="R87">
        <f t="shared" ref="R87:R150" si="26">R86+1</f>
        <v>66</v>
      </c>
      <c r="S87">
        <f t="shared" si="22"/>
        <v>0.66000000000000036</v>
      </c>
      <c r="T87" s="13">
        <f t="shared" si="23"/>
        <v>9.8186252917846577</v>
      </c>
      <c r="U87" s="14">
        <f t="shared" si="24"/>
        <v>61.464079235964093</v>
      </c>
      <c r="AO87">
        <f t="shared" si="18"/>
        <v>4.4610615680975076</v>
      </c>
      <c r="AP87">
        <f t="shared" si="16"/>
        <v>-45.084109922667174</v>
      </c>
      <c r="AQ87">
        <f t="shared" si="17"/>
        <v>59.472810127615041</v>
      </c>
    </row>
    <row r="88" spans="1:43">
      <c r="A88">
        <f t="shared" si="19"/>
        <v>0</v>
      </c>
      <c r="B88">
        <f t="shared" si="25"/>
        <v>67</v>
      </c>
      <c r="C88">
        <f t="shared" si="20"/>
        <v>0.67000000000000037</v>
      </c>
      <c r="D88" s="13">
        <f>(Alfa1*SIN(miia*C88)-Alfa2*SIN(miib*C88))</f>
        <v>19.10192349247944</v>
      </c>
      <c r="E88" s="14">
        <f>-(Alfa1*COS(miia*C88)-Alfa2*COS(miib*C88))</f>
        <v>-24.321271541666153</v>
      </c>
      <c r="F88">
        <f>(miia*Alfa1*COS(miia*C88)-miib*Alfa2*COS(miib*C88))</f>
        <v>441.64045959069199</v>
      </c>
      <c r="G88">
        <f>miia*Alfa1*SIN(miia*C88)-miib*Alfa2*SIN(miib*C88)</f>
        <v>-46.187854753413355</v>
      </c>
      <c r="K88">
        <f t="shared" si="15"/>
        <v>2.2776546738526</v>
      </c>
      <c r="L88">
        <f t="shared" si="13"/>
        <v>-53.688115186792373</v>
      </c>
      <c r="M88">
        <f t="shared" si="14"/>
        <v>-29.811058971839103</v>
      </c>
      <c r="N88">
        <f>N87+dfi</f>
        <v>1.884955592153877</v>
      </c>
      <c r="O88">
        <f>Aktina*COS(N88)</f>
        <v>-21.631189606246387</v>
      </c>
      <c r="P88">
        <f>Aktina*(SIN(N88))</f>
        <v>66.573956140660727</v>
      </c>
      <c r="Q88">
        <f t="shared" si="21"/>
        <v>0</v>
      </c>
      <c r="R88">
        <f t="shared" si="26"/>
        <v>67</v>
      </c>
      <c r="S88">
        <f t="shared" si="22"/>
        <v>0.67000000000000037</v>
      </c>
      <c r="T88" s="13">
        <f t="shared" si="23"/>
        <v>11.743408926754809</v>
      </c>
      <c r="U88" s="14">
        <f t="shared" si="24"/>
        <v>55.530168112607306</v>
      </c>
      <c r="AO88">
        <f t="shared" si="18"/>
        <v>4.5238934211693032</v>
      </c>
      <c r="AP88">
        <f t="shared" si="16"/>
        <v>-48.19353676086881</v>
      </c>
      <c r="AQ88">
        <f t="shared" si="17"/>
        <v>60.167849372584257</v>
      </c>
    </row>
    <row r="89" spans="1:43">
      <c r="A89">
        <f t="shared" si="19"/>
        <v>0</v>
      </c>
      <c r="B89">
        <f t="shared" si="25"/>
        <v>68</v>
      </c>
      <c r="C89">
        <f t="shared" si="20"/>
        <v>0.68000000000000038</v>
      </c>
      <c r="D89" s="13">
        <f>(Alfa1*SIN(miia*C89)-Alfa2*SIN(miib*C89))</f>
        <v>23.454562954486505</v>
      </c>
      <c r="E89" s="14">
        <f>-(Alfa1*COS(miia*C89)-Alfa2*COS(miib*C89))</f>
        <v>-24.831307545545616</v>
      </c>
      <c r="F89">
        <f>(miia*Alfa1*COS(miia*C89)-miib*Alfa2*COS(miib*C89))</f>
        <v>428.44565935016612</v>
      </c>
      <c r="G89">
        <f>miia*Alfa1*SIN(miia*C89)-miib*Alfa2*SIN(miib*C89)</f>
        <v>-55.666858126081685</v>
      </c>
      <c r="K89">
        <f t="shared" si="15"/>
        <v>2.3561944901923448</v>
      </c>
      <c r="L89">
        <f t="shared" si="13"/>
        <v>-49.341658929658031</v>
      </c>
      <c r="M89">
        <f t="shared" si="14"/>
        <v>-25.793236135335796</v>
      </c>
      <c r="N89">
        <f>N88+dfi</f>
        <v>1.9477874452256729</v>
      </c>
      <c r="O89">
        <f>Aktina*COS(N89)</f>
        <v>-25.768718687927532</v>
      </c>
      <c r="P89">
        <f>Aktina*(SIN(N89))</f>
        <v>65.08435401217757</v>
      </c>
      <c r="Q89">
        <f t="shared" si="21"/>
        <v>0</v>
      </c>
      <c r="R89">
        <f t="shared" si="26"/>
        <v>68</v>
      </c>
      <c r="S89">
        <f t="shared" si="22"/>
        <v>0.68000000000000038</v>
      </c>
      <c r="T89" s="13">
        <f t="shared" si="23"/>
        <v>12.776696230126094</v>
      </c>
      <c r="U89" s="14">
        <f t="shared" si="24"/>
        <v>48.338551898103752</v>
      </c>
      <c r="AO89">
        <f t="shared" si="18"/>
        <v>4.5867252742410987</v>
      </c>
      <c r="AP89">
        <f t="shared" si="16"/>
        <v>-51.340469730771126</v>
      </c>
      <c r="AQ89">
        <f t="shared" si="17"/>
        <v>60.666274589761059</v>
      </c>
    </row>
    <row r="90" spans="1:43">
      <c r="A90">
        <f t="shared" si="19"/>
        <v>0</v>
      </c>
      <c r="B90">
        <f t="shared" si="25"/>
        <v>69</v>
      </c>
      <c r="C90">
        <f t="shared" si="20"/>
        <v>0.69000000000000039</v>
      </c>
      <c r="D90" s="13">
        <f>(Alfa1*SIN(miia*C90)-Alfa2*SIN(miib*C90))</f>
        <v>27.662198428784855</v>
      </c>
      <c r="E90" s="14">
        <f>-(Alfa1*COS(miia*C90)-Alfa2*COS(miib*C90))</f>
        <v>-25.431264344809247</v>
      </c>
      <c r="F90">
        <f>(miia*Alfa1*COS(miia*C90)-miib*Alfa2*COS(miib*C90))</f>
        <v>412.66010676792041</v>
      </c>
      <c r="G90">
        <f>miia*Alfa1*SIN(miia*C90)-miib*Alfa2*SIN(miib*C90)</f>
        <v>-64.142925391946818</v>
      </c>
      <c r="K90">
        <f t="shared" si="15"/>
        <v>2.4347343065320897</v>
      </c>
      <c r="L90">
        <f t="shared" si="13"/>
        <v>-45.323836093154725</v>
      </c>
      <c r="M90">
        <f t="shared" si="14"/>
        <v>-21.446779878201461</v>
      </c>
      <c r="N90">
        <f>N89+dfi</f>
        <v>2.0106192982974687</v>
      </c>
      <c r="O90">
        <f>Aktina*COS(N90)</f>
        <v>-29.804550409555148</v>
      </c>
      <c r="P90">
        <f>Aktina*(SIN(N90))</f>
        <v>63.337893672621341</v>
      </c>
      <c r="Q90">
        <f t="shared" si="21"/>
        <v>0</v>
      </c>
      <c r="R90">
        <f t="shared" si="26"/>
        <v>69</v>
      </c>
      <c r="S90">
        <f t="shared" si="22"/>
        <v>0.69000000000000039</v>
      </c>
      <c r="T90" s="13">
        <f t="shared" si="23"/>
        <v>12.783956676956661</v>
      </c>
      <c r="U90" s="14">
        <f t="shared" si="24"/>
        <v>40.128899232603871</v>
      </c>
      <c r="AO90">
        <f t="shared" si="18"/>
        <v>4.6495571273128942</v>
      </c>
      <c r="AP90">
        <f t="shared" si="16"/>
        <v>-54.512489325638846</v>
      </c>
      <c r="AQ90">
        <f t="shared" si="17"/>
        <v>60.96611872252209</v>
      </c>
    </row>
    <row r="91" spans="1:43">
      <c r="A91">
        <f t="shared" si="19"/>
        <v>0</v>
      </c>
      <c r="B91">
        <f t="shared" si="25"/>
        <v>70</v>
      </c>
      <c r="C91">
        <f t="shared" si="20"/>
        <v>0.7000000000000004</v>
      </c>
      <c r="D91" s="13">
        <f>(Alfa1*SIN(miia*C91)-Alfa2*SIN(miib*C91))</f>
        <v>31.699571262287474</v>
      </c>
      <c r="E91" s="14">
        <f>-(Alfa1*COS(miia*C91)-Alfa2*COS(miib*C91))</f>
        <v>-26.110259472226744</v>
      </c>
      <c r="F91">
        <f>(miia*Alfa1*COS(miia*C91)-miib*Alfa2*COS(miib*C91))</f>
        <v>394.41708638128949</v>
      </c>
      <c r="G91">
        <f>miia*Alfa1*SIN(miia*C91)-miib*Alfa2*SIN(miib*C91)</f>
        <v>-71.447453240139723</v>
      </c>
      <c r="K91">
        <f t="shared" si="15"/>
        <v>2.5132741228718345</v>
      </c>
      <c r="L91">
        <f t="shared" ref="L91:L122" si="27">RX+R_KAMP*COS(K91)</f>
        <v>-41.659417891131184</v>
      </c>
      <c r="M91">
        <f t="shared" ref="M91:M122" si="28">RY+R_KAMP*SIN(K91)</f>
        <v>-16.79848754860469</v>
      </c>
      <c r="N91">
        <f>N90+dfi</f>
        <v>2.0734511513692646</v>
      </c>
      <c r="O91">
        <f>Aktina*COS(N91)</f>
        <v>-33.722757187120138</v>
      </c>
      <c r="P91">
        <f>Aktina*(SIN(N91))</f>
        <v>61.341467603070413</v>
      </c>
      <c r="Q91">
        <f t="shared" si="21"/>
        <v>0</v>
      </c>
      <c r="R91">
        <f t="shared" si="26"/>
        <v>70</v>
      </c>
      <c r="S91">
        <f t="shared" si="22"/>
        <v>0.7000000000000004</v>
      </c>
      <c r="T91" s="13">
        <f t="shared" si="23"/>
        <v>11.676726494162782</v>
      </c>
      <c r="U91" s="14">
        <f t="shared" si="24"/>
        <v>31.17238153928951</v>
      </c>
      <c r="AO91">
        <f t="shared" si="18"/>
        <v>4.7123889803846897</v>
      </c>
      <c r="AP91">
        <f t="shared" si="16"/>
        <v>-57.697077033288927</v>
      </c>
      <c r="AQ91">
        <f t="shared" si="17"/>
        <v>61.066198423061088</v>
      </c>
    </row>
    <row r="92" spans="1:43">
      <c r="A92">
        <f t="shared" si="19"/>
        <v>0</v>
      </c>
      <c r="B92">
        <f t="shared" si="25"/>
        <v>71</v>
      </c>
      <c r="C92">
        <f t="shared" si="20"/>
        <v>0.71000000000000041</v>
      </c>
      <c r="D92" s="13">
        <f>(Alfa1*SIN(miia*C92)-Alfa2*SIN(miib*C92))</f>
        <v>35.542858742948724</v>
      </c>
      <c r="E92" s="14">
        <f>-(Alfa1*COS(miia*C92)-Alfa2*COS(miib*C92))</f>
        <v>-26.855788061427422</v>
      </c>
      <c r="F92">
        <f>(miia*Alfa1*COS(miia*C92)-miib*Alfa2*COS(miib*C92))</f>
        <v>373.87027356211831</v>
      </c>
      <c r="G92">
        <f>miia*Alfa1*SIN(miia*C92)-miib*Alfa2*SIN(miib*C92)</f>
        <v>-77.424870329314004</v>
      </c>
      <c r="K92">
        <f t="shared" si="15"/>
        <v>2.5918139392115793</v>
      </c>
      <c r="L92">
        <f t="shared" si="27"/>
        <v>-38.370996680345556</v>
      </c>
      <c r="M92">
        <f t="shared" si="28"/>
        <v>-11.877017414471503</v>
      </c>
      <c r="N92">
        <f>N91+dfi</f>
        <v>2.1362830044410606</v>
      </c>
      <c r="O92">
        <f>Aktina*COS(N92)</f>
        <v>-37.507875648529826</v>
      </c>
      <c r="P92">
        <f>Aktina*(SIN(N92))</f>
        <v>59.102954785141009</v>
      </c>
      <c r="Q92">
        <f t="shared" si="21"/>
        <v>0</v>
      </c>
      <c r="R92">
        <f t="shared" si="26"/>
        <v>71</v>
      </c>
      <c r="S92">
        <f t="shared" si="22"/>
        <v>0.71000000000000041</v>
      </c>
      <c r="T92" s="13">
        <f t="shared" si="23"/>
        <v>9.4170164406668899</v>
      </c>
      <c r="U92" s="14">
        <f t="shared" si="24"/>
        <v>21.761423023154972</v>
      </c>
      <c r="AO92">
        <f t="shared" si="18"/>
        <v>4.7752208334564852</v>
      </c>
      <c r="AP92">
        <f t="shared" si="16"/>
        <v>-60.881664740939009</v>
      </c>
      <c r="AQ92">
        <f t="shared" si="17"/>
        <v>60.96611872252209</v>
      </c>
    </row>
    <row r="93" spans="1:43">
      <c r="A93">
        <f t="shared" si="19"/>
        <v>0</v>
      </c>
      <c r="B93">
        <f t="shared" si="25"/>
        <v>72</v>
      </c>
      <c r="C93">
        <f t="shared" si="20"/>
        <v>0.72000000000000042</v>
      </c>
      <c r="D93" s="13">
        <f>(Alfa1*SIN(miia*C93)-Alfa2*SIN(miib*C93))</f>
        <v>39.169870843573506</v>
      </c>
      <c r="E93" s="14">
        <f>-(Alfa1*COS(miia*C93)-Alfa2*COS(miib*C93))</f>
        <v>-27.653862089840956</v>
      </c>
      <c r="F93">
        <f>(miia*Alfa1*COS(miia*C93)-miib*Alfa2*COS(miib*C93))</f>
        <v>351.19227053549258</v>
      </c>
      <c r="G93">
        <f>miia*Alfa1*SIN(miia*C93)-miib*Alfa2*SIN(miib*C93)</f>
        <v>-81.934398129336998</v>
      </c>
      <c r="K93">
        <f t="shared" si="15"/>
        <v>2.6703537555513241</v>
      </c>
      <c r="L93">
        <f t="shared" si="27"/>
        <v>-35.478846671073384</v>
      </c>
      <c r="M93">
        <f t="shared" si="28"/>
        <v>-6.7127119757337255</v>
      </c>
      <c r="N93">
        <f>N92+dfi</f>
        <v>2.1991148575128565</v>
      </c>
      <c r="O93">
        <f>Aktina*COS(N93)</f>
        <v>-41.144967660473192</v>
      </c>
      <c r="P93">
        <f>Aktina*(SIN(N93))</f>
        <v>56.631189606246267</v>
      </c>
      <c r="Q93">
        <f t="shared" si="21"/>
        <v>0</v>
      </c>
      <c r="R93">
        <f t="shared" si="26"/>
        <v>72</v>
      </c>
      <c r="S93">
        <f t="shared" si="22"/>
        <v>0.72000000000000042</v>
      </c>
      <c r="T93" s="13">
        <f t="shared" si="23"/>
        <v>6.0196469445042027</v>
      </c>
      <c r="U93" s="14">
        <f t="shared" si="24"/>
        <v>12.198688541147087</v>
      </c>
      <c r="AO93">
        <f t="shared" si="18"/>
        <v>4.8380526865282807</v>
      </c>
      <c r="AP93">
        <f t="shared" si="16"/>
        <v>-64.053684335806722</v>
      </c>
      <c r="AQ93">
        <f t="shared" si="17"/>
        <v>60.666274589761066</v>
      </c>
    </row>
    <row r="94" spans="1:43">
      <c r="A94">
        <f t="shared" si="19"/>
        <v>0</v>
      </c>
      <c r="B94">
        <f t="shared" si="25"/>
        <v>73</v>
      </c>
      <c r="C94">
        <f t="shared" si="20"/>
        <v>0.73000000000000043</v>
      </c>
      <c r="D94" s="13">
        <f>(Alfa1*SIN(miia*C94)-Alfa2*SIN(miib*C94))</f>
        <v>42.560231418599287</v>
      </c>
      <c r="E94" s="14">
        <f>-(Alfa1*COS(miia*C94)-Alfa2*COS(miib*C94))</f>
        <v>-28.489166486358013</v>
      </c>
      <c r="F94">
        <f>(miia*Alfa1*COS(miia*C94)-miib*Alfa2*COS(miib*C94))</f>
        <v>326.57296351517556</v>
      </c>
      <c r="G94">
        <f>miia*Alfa1*SIN(miia*C94)-miib*Alfa2*SIN(miib*C94)</f>
        <v>-84.851660127001921</v>
      </c>
      <c r="K94">
        <f t="shared" si="15"/>
        <v>2.748893571891069</v>
      </c>
      <c r="L94">
        <f t="shared" si="27"/>
        <v>-33.000798929859272</v>
      </c>
      <c r="M94">
        <f t="shared" si="28"/>
        <v>-1.337410892726993</v>
      </c>
      <c r="N94">
        <f>N93+dfi</f>
        <v>2.2619467105846525</v>
      </c>
      <c r="O94">
        <f>Aktina*COS(N94)</f>
        <v>-44.619679282408349</v>
      </c>
      <c r="P94">
        <f>Aktina*(SIN(N94))</f>
        <v>53.935926994305184</v>
      </c>
      <c r="Q94">
        <f t="shared" si="21"/>
        <v>0</v>
      </c>
      <c r="R94">
        <f t="shared" si="26"/>
        <v>73</v>
      </c>
      <c r="S94">
        <f t="shared" si="22"/>
        <v>0.73000000000000043</v>
      </c>
      <c r="T94" s="13">
        <f t="shared" si="23"/>
        <v>1.5524093029176707</v>
      </c>
      <c r="U94" s="14">
        <f t="shared" si="24"/>
        <v>2.7857419089089799</v>
      </c>
      <c r="AO94">
        <f t="shared" si="18"/>
        <v>4.9008845396000762</v>
      </c>
      <c r="AP94">
        <f t="shared" si="16"/>
        <v>-67.200617305709045</v>
      </c>
      <c r="AQ94">
        <f t="shared" si="17"/>
        <v>60.167849372584257</v>
      </c>
    </row>
    <row r="95" spans="1:43">
      <c r="A95">
        <f t="shared" si="19"/>
        <v>0</v>
      </c>
      <c r="B95">
        <f t="shared" si="25"/>
        <v>74</v>
      </c>
      <c r="C95">
        <f t="shared" si="20"/>
        <v>0.74000000000000044</v>
      </c>
      <c r="D95" s="13">
        <f>(Alfa1*SIN(miia*C95)-Alfa2*SIN(miib*C95))</f>
        <v>45.695542144667755</v>
      </c>
      <c r="E95" s="14">
        <f>-(Alfa1*COS(miia*C95)-Alfa2*COS(miib*C95))</f>
        <v>-29.3452305030833</v>
      </c>
      <c r="F95">
        <f>(miia*Alfa1*COS(miia*C95)-miib*Alfa2*COS(miib*C95))</f>
        <v>300.21771716645196</v>
      </c>
      <c r="G95">
        <f>miia*Alfa1*SIN(miia*C95)-miib*Alfa2*SIN(miib*C95)</f>
        <v>-86.070122810731178</v>
      </c>
      <c r="K95">
        <f t="shared" si="15"/>
        <v>2.8274333882308138</v>
      </c>
      <c r="L95">
        <f t="shared" si="27"/>
        <v>-30.952131445062321</v>
      </c>
      <c r="M95">
        <f t="shared" si="28"/>
        <v>4.2157453159029643</v>
      </c>
      <c r="N95">
        <f>N94+dfi</f>
        <v>2.3247785636564484</v>
      </c>
      <c r="O95">
        <f>Aktina*COS(N95)</f>
        <v>-47.918297415008283</v>
      </c>
      <c r="P95">
        <f>Aktina*(SIN(N95))</f>
        <v>51.027803919498737</v>
      </c>
      <c r="Q95">
        <f t="shared" si="21"/>
        <v>0</v>
      </c>
      <c r="R95">
        <f t="shared" si="26"/>
        <v>74</v>
      </c>
      <c r="S95">
        <f t="shared" si="22"/>
        <v>0.74000000000000044</v>
      </c>
      <c r="T95" s="13">
        <f t="shared" si="23"/>
        <v>-3.8659609952711138</v>
      </c>
      <c r="U95" s="14">
        <f t="shared" si="24"/>
        <v>-6.1881804383119254</v>
      </c>
      <c r="AO95">
        <f t="shared" si="18"/>
        <v>4.9637163926718717</v>
      </c>
      <c r="AP95">
        <f t="shared" si="16"/>
        <v>-70.310044143910673</v>
      </c>
      <c r="AQ95">
        <f t="shared" si="17"/>
        <v>59.472810127615048</v>
      </c>
    </row>
    <row r="96" spans="1:43">
      <c r="A96">
        <f t="shared" si="19"/>
        <v>0</v>
      </c>
      <c r="B96">
        <f t="shared" si="25"/>
        <v>75</v>
      </c>
      <c r="C96">
        <f t="shared" si="20"/>
        <v>0.75000000000000044</v>
      </c>
      <c r="D96" s="13">
        <f>(Alfa1*SIN(miia*C96)-Alfa2*SIN(miib*C96))</f>
        <v>48.559527666053405</v>
      </c>
      <c r="E96" s="14">
        <f>-(Alfa1*COS(miia*C96)-Alfa2*COS(miib*C96))</f>
        <v>-30.20461259302893</v>
      </c>
      <c r="F96">
        <f>(miia*Alfa1*COS(miia*C96)-miib*Alfa2*COS(miib*C96))</f>
        <v>272.34542420740223</v>
      </c>
      <c r="G96">
        <f>miia*Alfa1*SIN(miia*C96)-miib*Alfa2*SIN(miib*C96)</f>
        <v>-85.50235354089213</v>
      </c>
      <c r="K96">
        <f t="shared" si="15"/>
        <v>2.9059732045705586</v>
      </c>
      <c r="L96">
        <f t="shared" si="27"/>
        <v>-29.345474932977368</v>
      </c>
      <c r="M96">
        <f t="shared" si="28"/>
        <v>9.9125195955181091</v>
      </c>
      <c r="N96">
        <f>N95+dfi</f>
        <v>2.3876104167282444</v>
      </c>
      <c r="O96">
        <f>Aktina*COS(N96)</f>
        <v>-51.027803919498879</v>
      </c>
      <c r="P96">
        <f>Aktina*(SIN(N96))</f>
        <v>47.918297415008134</v>
      </c>
      <c r="Q96">
        <f t="shared" si="21"/>
        <v>0</v>
      </c>
      <c r="R96">
        <f t="shared" si="26"/>
        <v>75</v>
      </c>
      <c r="S96">
        <f t="shared" si="22"/>
        <v>0.75000000000000044</v>
      </c>
      <c r="T96" s="13">
        <f t="shared" si="23"/>
        <v>-10.069924781617079</v>
      </c>
      <c r="U96" s="14">
        <f t="shared" si="24"/>
        <v>-14.456840825833213</v>
      </c>
      <c r="AO96">
        <f t="shared" si="18"/>
        <v>5.0265482457436672</v>
      </c>
      <c r="AP96">
        <f t="shared" si="16"/>
        <v>-73.369693363243243</v>
      </c>
      <c r="AQ96">
        <f t="shared" si="17"/>
        <v>58.583899857220104</v>
      </c>
    </row>
    <row r="97" spans="1:43">
      <c r="A97">
        <f t="shared" si="19"/>
        <v>0</v>
      </c>
      <c r="B97">
        <f t="shared" si="25"/>
        <v>76</v>
      </c>
      <c r="C97">
        <f t="shared" si="20"/>
        <v>0.76000000000000045</v>
      </c>
      <c r="D97" s="13">
        <f>(Alfa1*SIN(miia*C97)-Alfa2*SIN(miib*C97))</f>
        <v>51.138160591395021</v>
      </c>
      <c r="E97" s="14">
        <f>-(Alfa1*COS(miia*C97)-Alfa2*COS(miib*C97))</f>
        <v>-31.049096895753529</v>
      </c>
      <c r="F97">
        <f>(miia*Alfa1*COS(miia*C97)-miib*Alfa2*COS(miib*C97))</f>
        <v>243.18642938255533</v>
      </c>
      <c r="G97">
        <f>miia*Alfa1*SIN(miia*C97)-miib*Alfa2*SIN(miib*C97)</f>
        <v>-83.081082254045526</v>
      </c>
      <c r="K97">
        <f t="shared" si="15"/>
        <v>2.9845130209103035</v>
      </c>
      <c r="L97">
        <f t="shared" si="27"/>
        <v>-28.190734965268916</v>
      </c>
      <c r="M97">
        <f t="shared" si="28"/>
        <v>15.717789438314941</v>
      </c>
      <c r="N97">
        <f>N96+dfi</f>
        <v>2.4504422698000403</v>
      </c>
      <c r="O97">
        <f>Aktina*COS(N97)</f>
        <v>-53.935926994305319</v>
      </c>
      <c r="P97">
        <f>Aktina*(SIN(N97))</f>
        <v>44.6196792824082</v>
      </c>
      <c r="Q97">
        <f t="shared" si="21"/>
        <v>0</v>
      </c>
      <c r="R97">
        <f t="shared" si="26"/>
        <v>76</v>
      </c>
      <c r="S97">
        <f t="shared" si="22"/>
        <v>0.76000000000000045</v>
      </c>
      <c r="T97" s="13">
        <f t="shared" si="23"/>
        <v>-16.853234411219404</v>
      </c>
      <c r="U97" s="14">
        <f t="shared" si="24"/>
        <v>-21.786699915009219</v>
      </c>
      <c r="AO97">
        <f t="shared" si="18"/>
        <v>5.0893800988154627</v>
      </c>
      <c r="AP97">
        <f t="shared" si="16"/>
        <v>-76.367489926058795</v>
      </c>
      <c r="AQ97">
        <f t="shared" si="17"/>
        <v>57.504626684132198</v>
      </c>
    </row>
    <row r="98" spans="1:43">
      <c r="A98">
        <f t="shared" si="19"/>
        <v>0</v>
      </c>
      <c r="B98">
        <f t="shared" si="25"/>
        <v>77</v>
      </c>
      <c r="C98">
        <f t="shared" si="20"/>
        <v>0.77000000000000046</v>
      </c>
      <c r="D98" s="13">
        <f>(Alfa1*SIN(miia*C98)-Alfa2*SIN(miib*C98))</f>
        <v>53.419765186837907</v>
      </c>
      <c r="E98" s="14">
        <f>-(Alfa1*COS(miia*C98)-Alfa2*COS(miib*C98))</f>
        <v>-31.859899312200231</v>
      </c>
      <c r="F98">
        <f>(miia*Alfa1*COS(miia*C98)-miib*Alfa2*COS(miib*C98))</f>
        <v>212.98034827425215</v>
      </c>
      <c r="G98">
        <f>miia*Alfa1*SIN(miia*C98)-miib*Alfa2*SIN(miib*C98)</f>
        <v>-78.760055922760813</v>
      </c>
      <c r="K98">
        <f t="shared" si="15"/>
        <v>3.0630528372500483</v>
      </c>
      <c r="L98">
        <f t="shared" si="27"/>
        <v>-27.495030897827888</v>
      </c>
      <c r="M98">
        <f t="shared" si="28"/>
        <v>21.595763425264501</v>
      </c>
      <c r="N98">
        <f>N97+dfi</f>
        <v>2.5132741228718363</v>
      </c>
      <c r="O98">
        <f>Aktina*COS(N98)</f>
        <v>-56.631189606246394</v>
      </c>
      <c r="P98">
        <f>Aktina*(SIN(N98))</f>
        <v>41.144967660473029</v>
      </c>
      <c r="Q98">
        <f t="shared" si="21"/>
        <v>0</v>
      </c>
      <c r="R98">
        <f t="shared" si="26"/>
        <v>77</v>
      </c>
      <c r="S98">
        <f t="shared" si="22"/>
        <v>0.77000000000000046</v>
      </c>
      <c r="T98" s="13">
        <f t="shared" si="23"/>
        <v>-23.976745699595789</v>
      </c>
      <c r="U98" s="14">
        <f t="shared" si="24"/>
        <v>-27.985266919726346</v>
      </c>
      <c r="AO98">
        <f t="shared" si="18"/>
        <v>5.1522119518872582</v>
      </c>
      <c r="AP98">
        <f t="shared" si="16"/>
        <v>-79.291602898886879</v>
      </c>
      <c r="AQ98">
        <f t="shared" si="17"/>
        <v>56.239250006492497</v>
      </c>
    </row>
    <row r="99" spans="1:43">
      <c r="A99">
        <f t="shared" si="19"/>
        <v>0</v>
      </c>
      <c r="B99">
        <f t="shared" si="25"/>
        <v>78</v>
      </c>
      <c r="C99">
        <f t="shared" si="20"/>
        <v>0.78000000000000047</v>
      </c>
      <c r="D99" s="13">
        <f>(Alfa1*SIN(miia*C99)-Alfa2*SIN(miib*C99))</f>
        <v>55.395098820659641</v>
      </c>
      <c r="E99" s="14">
        <f>-(Alfa1*COS(miia*C99)-Alfa2*COS(miib*C99))</f>
        <v>-32.617881049544742</v>
      </c>
      <c r="F99">
        <f>(miia*Alfa1*COS(miia*C99)-miib*Alfa2*COS(miib*C99))</f>
        <v>181.97380244464958</v>
      </c>
      <c r="G99">
        <f>miia*Alfa1*SIN(miia*C99)-miib*Alfa2*SIN(miib*C99)</f>
        <v>-72.514676777813634</v>
      </c>
      <c r="K99">
        <f t="shared" si="15"/>
        <v>3.1415926535897931</v>
      </c>
      <c r="L99">
        <f t="shared" si="27"/>
        <v>-27.262651977575146</v>
      </c>
      <c r="M99">
        <f t="shared" si="28"/>
        <v>27.510201892112544</v>
      </c>
      <c r="N99">
        <f>N98+dfi</f>
        <v>2.5761059759436322</v>
      </c>
      <c r="O99">
        <f>Aktina*COS(N99)</f>
        <v>-59.102954785141122</v>
      </c>
      <c r="P99">
        <f>Aktina*(SIN(N99))</f>
        <v>37.507875648529655</v>
      </c>
      <c r="Q99">
        <f t="shared" si="21"/>
        <v>0</v>
      </c>
      <c r="R99">
        <f t="shared" si="26"/>
        <v>78</v>
      </c>
      <c r="S99">
        <f t="shared" si="22"/>
        <v>0.78000000000000047</v>
      </c>
      <c r="T99" s="13">
        <f t="shared" si="23"/>
        <v>-31.177639257630943</v>
      </c>
      <c r="U99" s="14">
        <f t="shared" si="24"/>
        <v>-32.907777161740981</v>
      </c>
      <c r="AO99">
        <f t="shared" si="18"/>
        <v>5.2150438049590537</v>
      </c>
      <c r="AP99">
        <f t="shared" si="16"/>
        <v>-82.130492143723885</v>
      </c>
      <c r="AQ99">
        <f t="shared" si="17"/>
        <v>54.792763687952032</v>
      </c>
    </row>
    <row r="100" spans="1:43">
      <c r="A100">
        <f t="shared" si="19"/>
        <v>0</v>
      </c>
      <c r="B100">
        <f t="shared" si="25"/>
        <v>79</v>
      </c>
      <c r="C100">
        <f t="shared" si="20"/>
        <v>0.79000000000000048</v>
      </c>
      <c r="D100" s="13">
        <f>(Alfa1*SIN(miia*C100)-Alfa2*SIN(miib*C100))</f>
        <v>57.057410433631979</v>
      </c>
      <c r="E100" s="14">
        <f>-(Alfa1*COS(miia*C100)-Alfa2*COS(miib*C100))</f>
        <v>-33.303767437746245</v>
      </c>
      <c r="F100">
        <f>(miia*Alfa1*COS(miia*C100)-miib*Alfa2*COS(miib*C100))</f>
        <v>150.41809321489171</v>
      </c>
      <c r="G100">
        <f>miia*Alfa1*SIN(miia*C100)-miib*Alfa2*SIN(miib*C100)</f>
        <v>-64.342417475760215</v>
      </c>
      <c r="K100">
        <f t="shared" si="15"/>
        <v>3.2201324699295379</v>
      </c>
      <c r="L100">
        <f t="shared" si="27"/>
        <v>-27.495030897827888</v>
      </c>
      <c r="M100">
        <f t="shared" si="28"/>
        <v>33.424640358960588</v>
      </c>
      <c r="N100">
        <f>N99+dfi</f>
        <v>2.6389378290154282</v>
      </c>
      <c r="O100">
        <f>Aktina*COS(N100)</f>
        <v>-61.341467603070512</v>
      </c>
      <c r="P100">
        <f>Aktina*(SIN(N100))</f>
        <v>33.722757187119953</v>
      </c>
      <c r="Q100">
        <f t="shared" si="21"/>
        <v>0</v>
      </c>
      <c r="R100">
        <f t="shared" si="26"/>
        <v>79</v>
      </c>
      <c r="S100">
        <f t="shared" si="22"/>
        <v>0.79000000000000048</v>
      </c>
      <c r="T100" s="13">
        <f t="shared" si="23"/>
        <v>-38.179686722361161</v>
      </c>
      <c r="U100" s="14">
        <f t="shared" si="24"/>
        <v>-36.461940707949005</v>
      </c>
      <c r="AO100">
        <f t="shared" si="18"/>
        <v>5.2778756580308492</v>
      </c>
      <c r="AP100">
        <f t="shared" si="16"/>
        <v>-84.872953861685573</v>
      </c>
      <c r="AQ100">
        <f t="shared" si="17"/>
        <v>53.170876349173341</v>
      </c>
    </row>
    <row r="101" spans="1:43">
      <c r="A101">
        <f t="shared" si="19"/>
        <v>0</v>
      </c>
      <c r="B101">
        <f t="shared" si="25"/>
        <v>80</v>
      </c>
      <c r="C101">
        <f t="shared" si="20"/>
        <v>0.80000000000000049</v>
      </c>
      <c r="D101" s="13">
        <f>(Alfa1*SIN(miia*C101)-Alfa2*SIN(miib*C101))</f>
        <v>58.402475535582283</v>
      </c>
      <c r="E101" s="14">
        <f>-(Alfa1*COS(miia*C101)-Alfa2*COS(miib*C101))</f>
        <v>-33.898369762502902</v>
      </c>
      <c r="F101">
        <f>(miia*Alfa1*COS(miia*C101)-miib*Alfa2*COS(miib*C101))</f>
        <v>118.56683697949792</v>
      </c>
      <c r="G101">
        <f>miia*Alfa1*SIN(miia*C101)-miib*Alfa2*SIN(miib*C101)</f>
        <v>-54.263008640271892</v>
      </c>
      <c r="K101">
        <f t="shared" si="15"/>
        <v>3.2986722862692828</v>
      </c>
      <c r="L101">
        <f t="shared" si="27"/>
        <v>-28.190734965268902</v>
      </c>
      <c r="M101">
        <f t="shared" si="28"/>
        <v>39.30261434591015</v>
      </c>
      <c r="N101">
        <f>N100+dfi</f>
        <v>2.7017696820872241</v>
      </c>
      <c r="O101">
        <f>Aktina*COS(N101)</f>
        <v>-63.337893672621426</v>
      </c>
      <c r="P101">
        <f>Aktina*(SIN(N101))</f>
        <v>29.804550409554963</v>
      </c>
      <c r="Q101">
        <f t="shared" si="21"/>
        <v>0</v>
      </c>
      <c r="R101">
        <f t="shared" si="26"/>
        <v>80</v>
      </c>
      <c r="S101">
        <f t="shared" si="22"/>
        <v>0.80000000000000049</v>
      </c>
      <c r="T101" s="13">
        <f t="shared" si="23"/>
        <v>-44.704154715095953</v>
      </c>
      <c r="U101" s="14">
        <f t="shared" si="24"/>
        <v>-38.610582994619989</v>
      </c>
      <c r="AO101">
        <f t="shared" si="18"/>
        <v>5.3407075111026447</v>
      </c>
      <c r="AP101">
        <f t="shared" si="16"/>
        <v>-87.508164809282718</v>
      </c>
      <c r="AQ101">
        <f t="shared" si="17"/>
        <v>51.379988838512745</v>
      </c>
    </row>
    <row r="102" spans="1:43">
      <c r="A102">
        <f t="shared" si="19"/>
        <v>0</v>
      </c>
      <c r="B102">
        <f t="shared" si="25"/>
        <v>81</v>
      </c>
      <c r="C102">
        <f t="shared" si="20"/>
        <v>0.8100000000000005</v>
      </c>
      <c r="D102" s="13">
        <f>(Alfa1*SIN(miia*C102)-Alfa2*SIN(miib*C102))</f>
        <v>59.428607459607825</v>
      </c>
      <c r="E102" s="14">
        <f>-(Alfa1*COS(miia*C102)-Alfa2*COS(miib*C102))</f>
        <v>-34.382807825028621</v>
      </c>
      <c r="F102">
        <f>(miia*Alfa1*COS(miia*C102)-miib*Alfa2*COS(miib*C102))</f>
        <v>86.673585317614396</v>
      </c>
      <c r="G102">
        <f>miia*Alfa1*SIN(miia*C102)-miib*Alfa2*SIN(miib*C102)</f>
        <v>-42.31839649774065</v>
      </c>
      <c r="K102">
        <f t="shared" si="15"/>
        <v>3.3772121026090276</v>
      </c>
      <c r="L102">
        <f t="shared" si="27"/>
        <v>-29.345474932977353</v>
      </c>
      <c r="M102">
        <f t="shared" si="28"/>
        <v>45.107884188706983</v>
      </c>
      <c r="N102">
        <f>N101+dfi</f>
        <v>2.7646015351590201</v>
      </c>
      <c r="O102">
        <f>Aktina*COS(N102)</f>
        <v>-65.084354012177656</v>
      </c>
      <c r="P102">
        <f>Aktina*(SIN(N102))</f>
        <v>25.768718687927326</v>
      </c>
      <c r="Q102">
        <f t="shared" si="21"/>
        <v>0</v>
      </c>
      <c r="R102">
        <f t="shared" si="26"/>
        <v>81</v>
      </c>
      <c r="S102">
        <f t="shared" si="22"/>
        <v>0.8100000000000005</v>
      </c>
      <c r="T102" s="13">
        <f t="shared" si="23"/>
        <v>-50.480912903524619</v>
      </c>
      <c r="U102" s="14">
        <f t="shared" si="24"/>
        <v>-39.372082543430913</v>
      </c>
      <c r="AO102">
        <f t="shared" si="18"/>
        <v>5.4035393641744403</v>
      </c>
      <c r="AP102">
        <f t="shared" si="16"/>
        <v>-90.025725012818526</v>
      </c>
      <c r="AQ102">
        <f t="shared" si="17"/>
        <v>49.427168970796139</v>
      </c>
    </row>
    <row r="103" spans="1:43">
      <c r="A103">
        <f t="shared" si="19"/>
        <v>0</v>
      </c>
      <c r="B103">
        <f t="shared" si="25"/>
        <v>82</v>
      </c>
      <c r="C103">
        <f t="shared" si="20"/>
        <v>0.82000000000000051</v>
      </c>
      <c r="D103" s="13">
        <f>(Alfa1*SIN(miia*C103)-Alfa2*SIN(miib*C103))</f>
        <v>60.136644838867213</v>
      </c>
      <c r="E103" s="14">
        <f>-(Alfa1*COS(miia*C103)-Alfa2*COS(miib*C103))</f>
        <v>-34.738730927842056</v>
      </c>
      <c r="F103">
        <f>(miia*Alfa1*COS(miia*C103)-miib*Alfa2*COS(miib*C103))</f>
        <v>54.989453294866408</v>
      </c>
      <c r="G103">
        <f>miia*Alfa1*SIN(miia*C103)-miib*Alfa2*SIN(miib*C103)</f>
        <v>-28.57247064358387</v>
      </c>
      <c r="K103">
        <f t="shared" si="15"/>
        <v>3.4557519189487724</v>
      </c>
      <c r="L103">
        <f t="shared" si="27"/>
        <v>-30.952131445062307</v>
      </c>
      <c r="M103">
        <f t="shared" si="28"/>
        <v>50.804658468322131</v>
      </c>
      <c r="N103">
        <f>N102+dfi</f>
        <v>2.827433388230816</v>
      </c>
      <c r="O103">
        <f>Aktina*COS(N103)</f>
        <v>-66.573956140660798</v>
      </c>
      <c r="P103">
        <f>Aktina*(SIN(N103))</f>
        <v>21.631189606246178</v>
      </c>
      <c r="Q103">
        <f t="shared" si="21"/>
        <v>0</v>
      </c>
      <c r="R103">
        <f t="shared" si="26"/>
        <v>82</v>
      </c>
      <c r="S103">
        <f t="shared" si="22"/>
        <v>0.82000000000000051</v>
      </c>
      <c r="T103" s="13">
        <f t="shared" si="23"/>
        <v>-55.25930336597046</v>
      </c>
      <c r="U103" s="14">
        <f t="shared" si="24"/>
        <v>-38.818598753406668</v>
      </c>
      <c r="AO103">
        <f t="shared" si="18"/>
        <v>5.4663712172462358</v>
      </c>
      <c r="AP103">
        <f t="shared" si="16"/>
        <v>-92.415698812333488</v>
      </c>
      <c r="AQ103">
        <f t="shared" si="17"/>
        <v>47.320123633882865</v>
      </c>
    </row>
    <row r="104" spans="1:43">
      <c r="A104">
        <f t="shared" si="19"/>
        <v>0</v>
      </c>
      <c r="B104">
        <f t="shared" si="25"/>
        <v>83</v>
      </c>
      <c r="C104">
        <f t="shared" si="20"/>
        <v>0.83000000000000052</v>
      </c>
      <c r="D104" s="13">
        <f>(Alfa1*SIN(miia*C104)-Alfa2*SIN(miib*C104))</f>
        <v>60.52991550450102</v>
      </c>
      <c r="E104" s="14">
        <f>-(Alfa1*COS(miia*C104)-Alfa2*COS(miib*C104))</f>
        <v>-34.948534997715029</v>
      </c>
      <c r="F104">
        <f>(miia*Alfa1*COS(miia*C104)-miib*Alfa2*COS(miib*C104))</f>
        <v>23.76077924885675</v>
      </c>
      <c r="G104">
        <f>miia*Alfa1*SIN(miia*C104)-miib*Alfa2*SIN(miib*C104)</f>
        <v>-13.11056429219704</v>
      </c>
      <c r="K104">
        <f t="shared" si="15"/>
        <v>3.5342917352885173</v>
      </c>
      <c r="L104">
        <f t="shared" si="27"/>
        <v>-33.000798929859258</v>
      </c>
      <c r="M104">
        <f t="shared" si="28"/>
        <v>56.357814676952088</v>
      </c>
      <c r="N104">
        <f>N103+dfi</f>
        <v>2.890265241302612</v>
      </c>
      <c r="O104">
        <f>Aktina*COS(N104)</f>
        <v>-67.800821279004211</v>
      </c>
      <c r="P104">
        <f>Aktina*(SIN(N104))</f>
        <v>17.408292101539686</v>
      </c>
      <c r="Q104">
        <f t="shared" si="21"/>
        <v>0</v>
      </c>
      <c r="R104">
        <f t="shared" si="26"/>
        <v>83</v>
      </c>
      <c r="S104">
        <f t="shared" si="22"/>
        <v>0.83000000000000052</v>
      </c>
      <c r="T104" s="13">
        <f t="shared" si="23"/>
        <v>-58.818336930170823</v>
      </c>
      <c r="U104" s="14">
        <f t="shared" si="24"/>
        <v>-37.072170807595164</v>
      </c>
      <c r="AO104">
        <f t="shared" si="18"/>
        <v>5.5292030703180313</v>
      </c>
      <c r="AP104">
        <f t="shared" si="16"/>
        <v>-94.668654073116102</v>
      </c>
      <c r="AQ104">
        <f t="shared" si="17"/>
        <v>45.06716837310028</v>
      </c>
    </row>
    <row r="105" spans="1:43">
      <c r="A105">
        <f t="shared" si="19"/>
        <v>0</v>
      </c>
      <c r="B105">
        <f t="shared" si="25"/>
        <v>84</v>
      </c>
      <c r="C105">
        <f t="shared" si="20"/>
        <v>0.84000000000000052</v>
      </c>
      <c r="D105" s="13">
        <f>(Alfa1*SIN(miia*C105)-Alfa2*SIN(miib*C105))</f>
        <v>60.614177234693983</v>
      </c>
      <c r="E105" s="14">
        <f>-(Alfa1*COS(miia*C105)-Alfa2*COS(miib*C105))</f>
        <v>-34.995573591955299</v>
      </c>
      <c r="F105">
        <f>(miia*Alfa1*COS(miia*C105)-miib*Alfa2*COS(miib*C105))</f>
        <v>-6.7731609810650468</v>
      </c>
      <c r="G105">
        <f>miia*Alfa1*SIN(miia*C105)-miib*Alfa2*SIN(miib*C105)</f>
        <v>3.9612683425727084</v>
      </c>
      <c r="K105">
        <f t="shared" si="15"/>
        <v>3.6128315516282621</v>
      </c>
      <c r="L105">
        <f t="shared" si="27"/>
        <v>-35.47884667107337</v>
      </c>
      <c r="M105">
        <f t="shared" si="28"/>
        <v>61.733115759958821</v>
      </c>
      <c r="N105">
        <f>N104+dfi</f>
        <v>2.9530970943744079</v>
      </c>
      <c r="O105">
        <f>Aktina*COS(N105)</f>
        <v>-68.760107551008232</v>
      </c>
      <c r="P105">
        <f>Aktina*(SIN(N105))</f>
        <v>13.116692021000567</v>
      </c>
      <c r="Q105">
        <f t="shared" si="21"/>
        <v>0</v>
      </c>
      <c r="R105">
        <f t="shared" si="26"/>
        <v>84</v>
      </c>
      <c r="S105">
        <f t="shared" si="22"/>
        <v>0.84000000000000052</v>
      </c>
      <c r="T105" s="13">
        <f t="shared" si="23"/>
        <v>-60.975807958442545</v>
      </c>
      <c r="U105" s="14">
        <f t="shared" si="24"/>
        <v>-34.298853453481513</v>
      </c>
      <c r="AO105">
        <f t="shared" si="18"/>
        <v>5.5920349233898268</v>
      </c>
      <c r="AP105">
        <f t="shared" si="16"/>
        <v>-96.775699410029404</v>
      </c>
      <c r="AQ105">
        <f t="shared" si="17"/>
        <v>42.677194573585332</v>
      </c>
    </row>
    <row r="106" spans="1:43">
      <c r="A106">
        <f t="shared" si="19"/>
        <v>0</v>
      </c>
      <c r="B106">
        <f t="shared" si="25"/>
        <v>85</v>
      </c>
      <c r="C106">
        <f t="shared" si="20"/>
        <v>0.85000000000000053</v>
      </c>
      <c r="D106" s="13">
        <f>(Alfa1*SIN(miia*C106)-Alfa2*SIN(miib*C106))</f>
        <v>60.397536011881982</v>
      </c>
      <c r="E106" s="14">
        <f>-(Alfa1*COS(miia*C106)-Alfa2*COS(miib*C106))</f>
        <v>-34.864360591956199</v>
      </c>
      <c r="F106">
        <f>(miia*Alfa1*COS(miia*C106)-miib*Alfa2*COS(miib*C106))</f>
        <v>-36.38236297990872</v>
      </c>
      <c r="G106">
        <f>miia*Alfa1*SIN(miia*C106)-miib*Alfa2*SIN(miib*C106)</f>
        <v>22.517190641189472</v>
      </c>
      <c r="K106">
        <f t="shared" si="15"/>
        <v>3.6913713679680069</v>
      </c>
      <c r="L106">
        <f t="shared" si="27"/>
        <v>-38.370996680345556</v>
      </c>
      <c r="M106">
        <f t="shared" si="28"/>
        <v>66.897421198696591</v>
      </c>
      <c r="N106">
        <f>N105+dfi</f>
        <v>3.0159289474462039</v>
      </c>
      <c r="O106">
        <f>Aktina*COS(N106)</f>
        <v>-69.448029092013471</v>
      </c>
      <c r="P106">
        <f>Aktina*(SIN(N106))</f>
        <v>8.7733263495011329</v>
      </c>
      <c r="Q106">
        <f t="shared" si="21"/>
        <v>0</v>
      </c>
      <c r="R106">
        <f t="shared" si="26"/>
        <v>85</v>
      </c>
      <c r="S106">
        <f t="shared" si="22"/>
        <v>0.85000000000000053</v>
      </c>
      <c r="T106" s="13">
        <f t="shared" si="23"/>
        <v>-61.595961157606652</v>
      </c>
      <c r="U106" s="14">
        <f t="shared" si="24"/>
        <v>-30.701133425774515</v>
      </c>
      <c r="AO106">
        <f t="shared" si="18"/>
        <v>5.6548667764616223</v>
      </c>
      <c r="AP106">
        <f t="shared" si="16"/>
        <v>-98.728519277746017</v>
      </c>
      <c r="AQ106">
        <f t="shared" si="17"/>
        <v>40.159634370049531</v>
      </c>
    </row>
    <row r="107" spans="1:43">
      <c r="A107">
        <f t="shared" si="19"/>
        <v>0</v>
      </c>
      <c r="B107">
        <f t="shared" si="25"/>
        <v>86</v>
      </c>
      <c r="C107">
        <f t="shared" si="20"/>
        <v>0.86000000000000054</v>
      </c>
      <c r="D107" s="13">
        <f>(Alfa1*SIN(miia*C107)-Alfa2*SIN(miib*C107))</f>
        <v>59.890342665370511</v>
      </c>
      <c r="E107" s="14">
        <f>-(Alfa1*COS(miia*C107)-Alfa2*COS(miib*C107))</f>
        <v>-34.54076246786579</v>
      </c>
      <c r="F107">
        <f>(miia*Alfa1*COS(miia*C107)-miib*Alfa2*COS(miib*C107))</f>
        <v>-64.84820422267677</v>
      </c>
      <c r="G107">
        <f>miia*Alfa1*SIN(miia*C107)-miib*Alfa2*SIN(miib*C107)</f>
        <v>42.412729070914111</v>
      </c>
      <c r="K107">
        <f t="shared" si="15"/>
        <v>3.7699111843077517</v>
      </c>
      <c r="L107">
        <f t="shared" si="27"/>
        <v>-41.659417891131163</v>
      </c>
      <c r="M107">
        <f t="shared" si="28"/>
        <v>71.818891332829793</v>
      </c>
      <c r="N107">
        <f>N106+dfi</f>
        <v>3.0787608005179998</v>
      </c>
      <c r="O107">
        <f>Aktina*COS(N107)</f>
        <v>-69.86187098997901</v>
      </c>
      <c r="P107">
        <f>Aktina*(SIN(N107))</f>
        <v>4.3953363670517653</v>
      </c>
      <c r="Q107">
        <f t="shared" si="21"/>
        <v>0</v>
      </c>
      <c r="R107">
        <f t="shared" si="26"/>
        <v>86</v>
      </c>
      <c r="S107">
        <f t="shared" si="22"/>
        <v>0.86000000000000054</v>
      </c>
      <c r="T107" s="13">
        <f t="shared" si="23"/>
        <v>-60.595400737049737</v>
      </c>
      <c r="U107" s="14">
        <f t="shared" si="24"/>
        <v>-26.508938471814606</v>
      </c>
      <c r="AO107">
        <f t="shared" si="18"/>
        <v>5.7176986295334178</v>
      </c>
      <c r="AP107">
        <f t="shared" si="16"/>
        <v>-100.51940678840666</v>
      </c>
      <c r="AQ107">
        <f t="shared" si="17"/>
        <v>37.524423422452408</v>
      </c>
    </row>
    <row r="108" spans="1:43">
      <c r="A108">
        <f t="shared" si="19"/>
        <v>0</v>
      </c>
      <c r="B108">
        <f t="shared" si="25"/>
        <v>87</v>
      </c>
      <c r="C108">
        <f t="shared" si="20"/>
        <v>0.87000000000000055</v>
      </c>
      <c r="D108" s="13">
        <f>(Alfa1*SIN(miia*C108)-Alfa2*SIN(miib*C108))</f>
        <v>59.105068987978498</v>
      </c>
      <c r="E108" s="14">
        <f>-(Alfa1*COS(miia*C108)-Alfa2*COS(miib*C108))</f>
        <v>-34.012178099518749</v>
      </c>
      <c r="F108">
        <f>(miia*Alfa1*COS(miia*C108)-miib*Alfa2*COS(miib*C108))</f>
        <v>-91.965435461497421</v>
      </c>
      <c r="G108">
        <f>miia*Alfa1*SIN(miia*C108)-miib*Alfa2*SIN(miib*C108)</f>
        <v>63.486114411130188</v>
      </c>
      <c r="K108">
        <f t="shared" si="15"/>
        <v>3.8484510006474966</v>
      </c>
      <c r="L108">
        <f t="shared" si="27"/>
        <v>-45.323836093154718</v>
      </c>
      <c r="M108">
        <f t="shared" si="28"/>
        <v>76.46718366242655</v>
      </c>
      <c r="N108">
        <f>N107+dfi</f>
        <v>3.1415926535897958</v>
      </c>
      <c r="O108">
        <f>Aktina*COS(N108)</f>
        <v>-70</v>
      </c>
      <c r="P108">
        <f>Aktina*(SIN(N108))</f>
        <v>-1.7794142895266596E-13</v>
      </c>
      <c r="Q108">
        <f t="shared" si="21"/>
        <v>0</v>
      </c>
      <c r="R108">
        <f t="shared" si="26"/>
        <v>87</v>
      </c>
      <c r="S108">
        <f t="shared" si="22"/>
        <v>0.87000000000000055</v>
      </c>
      <c r="T108" s="13">
        <f t="shared" si="23"/>
        <v>-57.947001369348385</v>
      </c>
      <c r="U108" s="14">
        <f t="shared" si="24"/>
        <v>-21.969606598412049</v>
      </c>
      <c r="AO108">
        <f t="shared" si="18"/>
        <v>5.7805304826052133</v>
      </c>
      <c r="AP108">
        <f t="shared" si="16"/>
        <v>-102.14129412718536</v>
      </c>
      <c r="AQ108">
        <f t="shared" si="17"/>
        <v>34.78196170449074</v>
      </c>
    </row>
    <row r="109" spans="1:43">
      <c r="A109">
        <f t="shared" si="19"/>
        <v>0</v>
      </c>
      <c r="B109">
        <f t="shared" si="25"/>
        <v>88</v>
      </c>
      <c r="C109">
        <f t="shared" si="20"/>
        <v>0.88000000000000056</v>
      </c>
      <c r="D109" s="13">
        <f>(Alfa1*SIN(miia*C109)-Alfa2*SIN(miib*C109))</f>
        <v>58.056164615651788</v>
      </c>
      <c r="E109" s="14">
        <f>-(Alfa1*COS(miia*C109)-Alfa2*COS(miib*C109))</f>
        <v>-33.267704260431493</v>
      </c>
      <c r="F109">
        <f>(miia*Alfa1*COS(miia*C109)-miib*Alfa2*COS(miib*C109))</f>
        <v>-117.54403361942319</v>
      </c>
      <c r="G109">
        <f>miia*Alfa1*SIN(miia*C109)-miib*Alfa2*SIN(miib*C109)</f>
        <v>85.559805566143893</v>
      </c>
      <c r="K109">
        <f t="shared" si="15"/>
        <v>3.9269908169872414</v>
      </c>
      <c r="L109">
        <f t="shared" si="27"/>
        <v>-49.341658929658017</v>
      </c>
      <c r="M109">
        <f t="shared" si="28"/>
        <v>80.813639919560899</v>
      </c>
      <c r="N109">
        <f>N108+dfi</f>
        <v>3.2044245066615917</v>
      </c>
      <c r="O109">
        <f>Aktina*COS(N109)</f>
        <v>-69.861870989978996</v>
      </c>
      <c r="P109">
        <f>Aktina*(SIN(N109))</f>
        <v>-4.3953363670521197</v>
      </c>
      <c r="Q109">
        <f t="shared" si="21"/>
        <v>0</v>
      </c>
      <c r="R109">
        <f t="shared" si="26"/>
        <v>88</v>
      </c>
      <c r="S109">
        <f t="shared" si="22"/>
        <v>0.88000000000000056</v>
      </c>
      <c r="T109" s="13">
        <f t="shared" si="23"/>
        <v>-53.681659178345768</v>
      </c>
      <c r="U109" s="14">
        <f t="shared" si="24"/>
        <v>-17.33722406998421</v>
      </c>
      <c r="AO109">
        <f t="shared" si="18"/>
        <v>5.8433623356770088</v>
      </c>
      <c r="AP109">
        <f t="shared" si="16"/>
        <v>-103.58778044572585</v>
      </c>
      <c r="AQ109">
        <f t="shared" si="17"/>
        <v>31.943072459653745</v>
      </c>
    </row>
    <row r="110" spans="1:43">
      <c r="A110">
        <f t="shared" si="19"/>
        <v>0</v>
      </c>
      <c r="B110">
        <f t="shared" si="25"/>
        <v>89</v>
      </c>
      <c r="C110">
        <f t="shared" si="20"/>
        <v>0.89000000000000057</v>
      </c>
      <c r="D110" s="13">
        <f>(Alfa1*SIN(miia*C110)-Alfa2*SIN(miib*C110))</f>
        <v>56.759896146313707</v>
      </c>
      <c r="E110" s="14">
        <f>-(Alfa1*COS(miia*C110)-Alfa2*COS(miib*C110))</f>
        <v>-32.298285012475112</v>
      </c>
      <c r="F110">
        <f>(miia*Alfa1*COS(miia*C110)-miib*Alfa2*COS(miib*C110))</f>
        <v>-141.41089817201464</v>
      </c>
      <c r="G110">
        <f>miia*Alfa1*SIN(miia*C110)-miib*Alfa2*SIN(miib*C110)</f>
        <v>108.44218097131052</v>
      </c>
      <c r="K110">
        <f t="shared" si="15"/>
        <v>4.0055306333269858</v>
      </c>
      <c r="L110">
        <f t="shared" si="27"/>
        <v>-53.688115186792331</v>
      </c>
      <c r="M110">
        <f t="shared" si="28"/>
        <v>84.831462756064184</v>
      </c>
      <c r="N110">
        <f>N109+dfi</f>
        <v>3.2672563597333877</v>
      </c>
      <c r="O110">
        <f>Aktina*COS(N110)</f>
        <v>-69.448029092013428</v>
      </c>
      <c r="P110">
        <f>Aktina*(SIN(N110))</f>
        <v>-8.7733263495014864</v>
      </c>
      <c r="Q110">
        <f t="shared" si="21"/>
        <v>0</v>
      </c>
      <c r="R110">
        <f t="shared" si="26"/>
        <v>89</v>
      </c>
      <c r="S110">
        <f t="shared" si="22"/>
        <v>0.89000000000000057</v>
      </c>
      <c r="T110" s="13">
        <f t="shared" si="23"/>
        <v>-47.887806258020966</v>
      </c>
      <c r="U110" s="14">
        <f t="shared" si="24"/>
        <v>-12.861765225844156</v>
      </c>
      <c r="AO110">
        <f t="shared" si="18"/>
        <v>5.9061941887488043</v>
      </c>
      <c r="AP110">
        <f t="shared" si="16"/>
        <v>-104.85315712336558</v>
      </c>
      <c r="AQ110">
        <f t="shared" si="17"/>
        <v>29.018959486825675</v>
      </c>
    </row>
    <row r="111" spans="1:43">
      <c r="A111">
        <f t="shared" si="19"/>
        <v>0</v>
      </c>
      <c r="B111">
        <f t="shared" si="25"/>
        <v>90</v>
      </c>
      <c r="C111">
        <f t="shared" si="20"/>
        <v>0.90000000000000058</v>
      </c>
      <c r="D111" s="13">
        <f>(Alfa1*SIN(miia*C111)-Alfa2*SIN(miib*C111))</f>
        <v>55.234170146678757</v>
      </c>
      <c r="E111" s="14">
        <f>-(Alfa1*COS(miia*C111)-Alfa2*COS(miib*C111))</f>
        <v>-31.09684341741211</v>
      </c>
      <c r="F111">
        <f>(miia*Alfa1*COS(miia*C111)-miib*Alfa2*COS(miib*C111))</f>
        <v>-163.41137457257713</v>
      </c>
      <c r="G111">
        <f>miia*Alfa1*SIN(miia*C111)-miib*Alfa2*SIN(miib*C111)</f>
        <v>131.92938089878072</v>
      </c>
      <c r="K111">
        <f t="shared" si="15"/>
        <v>4.0840704496667311</v>
      </c>
      <c r="L111">
        <f t="shared" si="27"/>
        <v>-58.33640751638913</v>
      </c>
      <c r="M111">
        <f t="shared" si="28"/>
        <v>88.495880958087753</v>
      </c>
      <c r="N111">
        <f>N110+dfi</f>
        <v>3.3300882128051836</v>
      </c>
      <c r="O111">
        <f>Aktina*COS(N111)</f>
        <v>-68.760107551008176</v>
      </c>
      <c r="P111">
        <f>Aktina*(SIN(N111))</f>
        <v>-13.116692021000917</v>
      </c>
      <c r="Q111">
        <f t="shared" si="21"/>
        <v>0</v>
      </c>
      <c r="R111">
        <f t="shared" si="26"/>
        <v>90</v>
      </c>
      <c r="S111">
        <f t="shared" si="22"/>
        <v>0.90000000000000058</v>
      </c>
      <c r="T111" s="13">
        <f t="shared" si="23"/>
        <v>-40.708700620469678</v>
      </c>
      <c r="U111" s="14">
        <f t="shared" si="24"/>
        <v>-8.778474377420677</v>
      </c>
      <c r="AO111">
        <f t="shared" si="18"/>
        <v>5.9690260418205998</v>
      </c>
      <c r="AP111">
        <f t="shared" si="16"/>
        <v>-105.93243029645352</v>
      </c>
      <c r="AQ111">
        <f t="shared" si="17"/>
        <v>26.021162924010131</v>
      </c>
    </row>
    <row r="112" spans="1:43">
      <c r="A112">
        <f t="shared" si="19"/>
        <v>0</v>
      </c>
      <c r="B112">
        <f t="shared" si="25"/>
        <v>91</v>
      </c>
      <c r="C112">
        <f t="shared" si="20"/>
        <v>0.91000000000000059</v>
      </c>
      <c r="D112" s="13">
        <f>(Alfa1*SIN(miia*C112)-Alfa2*SIN(miib*C112))</f>
        <v>53.498341851635821</v>
      </c>
      <c r="E112" s="14">
        <f>-(Alfa1*COS(miia*C112)-Alfa2*COS(miib*C112))</f>
        <v>-29.658394146231231</v>
      </c>
      <c r="F112">
        <f>(miia*Alfa1*COS(miia*C112)-miib*Alfa2*COS(miib*C112))</f>
        <v>-183.41059001473357</v>
      </c>
      <c r="G112">
        <f>miia*Alfa1*SIN(miia*C112)-miib*Alfa2*SIN(miib*C112)</f>
        <v>155.80728243590764</v>
      </c>
      <c r="K112">
        <f t="shared" si="15"/>
        <v>4.1626102660064763</v>
      </c>
      <c r="L112">
        <f t="shared" si="27"/>
        <v>-63.257877650522346</v>
      </c>
      <c r="M112">
        <f t="shared" si="28"/>
        <v>91.784302168873381</v>
      </c>
      <c r="N112">
        <f>N111+dfi</f>
        <v>3.3929200658769796</v>
      </c>
      <c r="O112">
        <f>Aktina*COS(N112)</f>
        <v>-67.800821279004126</v>
      </c>
      <c r="P112">
        <f>Aktina*(SIN(N112))</f>
        <v>-17.408292101540031</v>
      </c>
      <c r="Q112">
        <f t="shared" si="21"/>
        <v>0</v>
      </c>
      <c r="R112">
        <f t="shared" si="26"/>
        <v>91</v>
      </c>
      <c r="S112">
        <f t="shared" si="22"/>
        <v>0.91000000000000059</v>
      </c>
      <c r="T112" s="13">
        <f t="shared" si="23"/>
        <v>-32.337591466446682</v>
      </c>
      <c r="U112" s="14">
        <f t="shared" si="24"/>
        <v>-5.2979196143714224</v>
      </c>
      <c r="AO112">
        <f t="shared" si="18"/>
        <v>6.0318578948923953</v>
      </c>
      <c r="AP112">
        <f>FRX+F_CURV_R*COS(AO112)</f>
        <v>-106.82134056684848</v>
      </c>
      <c r="AQ112">
        <f t="shared" si="17"/>
        <v>22.961513704677579</v>
      </c>
    </row>
    <row r="113" spans="1:43">
      <c r="A113">
        <f t="shared" si="19"/>
        <v>0</v>
      </c>
      <c r="B113">
        <f t="shared" si="25"/>
        <v>92</v>
      </c>
      <c r="C113">
        <f t="shared" si="20"/>
        <v>0.9200000000000006</v>
      </c>
      <c r="D113" s="13">
        <f>(Alfa1*SIN(miia*C113)-Alfa2*SIN(miib*C113))</f>
        <v>51.573011498567304</v>
      </c>
      <c r="E113" s="14">
        <f>-(Alfa1*COS(miia*C113)-Alfa2*COS(miib*C113))</f>
        <v>-27.98013575639958</v>
      </c>
      <c r="F113">
        <f>(miia*Alfa1*COS(miia*C113)-miib*Alfa2*COS(miib*C113))</f>
        <v>-201.29458870945987</v>
      </c>
      <c r="G113">
        <f>miia*Alfa1*SIN(miia*C113)-miib*Alfa2*SIN(miib*C113)</f>
        <v>179.85358755775229</v>
      </c>
      <c r="K113">
        <f t="shared" si="15"/>
        <v>4.2411500823462216</v>
      </c>
      <c r="L113">
        <f t="shared" si="27"/>
        <v>-68.422183089260159</v>
      </c>
      <c r="M113">
        <f t="shared" si="28"/>
        <v>94.676452178145581</v>
      </c>
      <c r="N113">
        <f>N112+dfi</f>
        <v>3.4557519189487755</v>
      </c>
      <c r="O113">
        <f>Aktina*COS(N113)</f>
        <v>-66.573956140660684</v>
      </c>
      <c r="P113">
        <f>Aktina*(SIN(N113))</f>
        <v>-21.631189606246515</v>
      </c>
      <c r="Q113">
        <f t="shared" si="21"/>
        <v>0</v>
      </c>
      <c r="R113">
        <f t="shared" si="26"/>
        <v>92</v>
      </c>
      <c r="S113">
        <f t="shared" si="22"/>
        <v>0.9200000000000006</v>
      </c>
      <c r="T113" s="13">
        <f t="shared" si="23"/>
        <v>-23.010943766024361</v>
      </c>
      <c r="U113" s="14">
        <f t="shared" si="24"/>
        <v>-2.5971207156786691</v>
      </c>
      <c r="AO113">
        <f t="shared" si="18"/>
        <v>6.0946897479641908</v>
      </c>
      <c r="AP113">
        <f>FRX+F_CURV_R*COS(AO113)</f>
        <v>-107.51637981181773</v>
      </c>
      <c r="AQ113">
        <f t="shared" si="17"/>
        <v>19.85208686647595</v>
      </c>
    </row>
    <row r="114" spans="1:43">
      <c r="A114">
        <f t="shared" si="19"/>
        <v>0</v>
      </c>
      <c r="B114">
        <f t="shared" si="25"/>
        <v>93</v>
      </c>
      <c r="C114">
        <f t="shared" si="20"/>
        <v>0.9300000000000006</v>
      </c>
      <c r="D114" s="13">
        <f>(Alfa1*SIN(miia*C114)-Alfa2*SIN(miib*C114))</f>
        <v>49.47981035724569</v>
      </c>
      <c r="E114" s="14">
        <f>-(Alfa1*COS(miia*C114)-Alfa2*COS(miib*C114))</f>
        <v>-26.061521608886913</v>
      </c>
      <c r="F114">
        <f>(miia*Alfa1*COS(miia*C114)-miib*Alfa2*COS(miib*C114))</f>
        <v>-216.97125586397686</v>
      </c>
      <c r="G114">
        <f>miia*Alfa1*SIN(miia*C114)-miib*Alfa2*SIN(miib*C114)</f>
        <v>203.8400035587587</v>
      </c>
      <c r="K114">
        <f t="shared" si="15"/>
        <v>4.3196898986859669</v>
      </c>
      <c r="L114">
        <f t="shared" si="27"/>
        <v>-73.79748417226692</v>
      </c>
      <c r="M114">
        <f t="shared" si="28"/>
        <v>97.154499919359694</v>
      </c>
      <c r="N114">
        <f>N113+dfi</f>
        <v>3.5185837720205715</v>
      </c>
      <c r="O114">
        <f>Aktina*COS(N114)</f>
        <v>-65.084354012177513</v>
      </c>
      <c r="P114">
        <f>Aktina*(SIN(N114))</f>
        <v>-25.768718687927656</v>
      </c>
      <c r="Q114">
        <f t="shared" si="21"/>
        <v>0</v>
      </c>
      <c r="R114">
        <f t="shared" si="26"/>
        <v>93</v>
      </c>
      <c r="S114">
        <f t="shared" si="22"/>
        <v>0.9300000000000006</v>
      </c>
      <c r="T114" s="13">
        <f t="shared" si="23"/>
        <v>-12.999982983528282</v>
      </c>
      <c r="U114" s="14">
        <f t="shared" si="24"/>
        <v>-0.81210963797430458</v>
      </c>
      <c r="AO114">
        <f t="shared" si="18"/>
        <v>6.1575216010359863</v>
      </c>
      <c r="AP114">
        <f>FRX+F_CURV_R*COS(AO114)</f>
        <v>-108.01480502899456</v>
      </c>
      <c r="AQ114">
        <f t="shared" si="17"/>
        <v>16.705153896573634</v>
      </c>
    </row>
    <row r="115" spans="1:43">
      <c r="A115">
        <f t="shared" si="19"/>
        <v>0</v>
      </c>
      <c r="B115">
        <f t="shared" si="25"/>
        <v>94</v>
      </c>
      <c r="C115">
        <f t="shared" si="20"/>
        <v>0.94000000000000061</v>
      </c>
      <c r="D115" s="13">
        <f>(Alfa1*SIN(miia*C115)-Alfa2*SIN(miib*C115))</f>
        <v>47.241178613569595</v>
      </c>
      <c r="E115" s="14">
        <f>-(Alfa1*COS(miia*C115)-Alfa2*COS(miib*C115))</f>
        <v>-23.90430860908959</v>
      </c>
      <c r="F115">
        <f>(miia*Alfa1*COS(miia*C115)-miib*Alfa2*COS(miib*C115))</f>
        <v>-230.37102166687433</v>
      </c>
      <c r="G115">
        <f>miia*Alfa1*SIN(miia*C115)-miib*Alfa2*SIN(miib*C115)</f>
        <v>227.53449415917464</v>
      </c>
      <c r="K115">
        <f t="shared" si="15"/>
        <v>4.3982297150257121</v>
      </c>
      <c r="L115">
        <f t="shared" si="27"/>
        <v>-79.350640380896905</v>
      </c>
      <c r="M115">
        <f t="shared" si="28"/>
        <v>99.203167404156659</v>
      </c>
      <c r="N115">
        <f>N114+dfi</f>
        <v>3.5814156250923674</v>
      </c>
      <c r="O115">
        <f>Aktina*COS(N115)</f>
        <v>-63.33789367262127</v>
      </c>
      <c r="P115">
        <f>Aktina*(SIN(N115))</f>
        <v>-29.804550409555283</v>
      </c>
      <c r="Q115">
        <f t="shared" si="21"/>
        <v>0</v>
      </c>
      <c r="R115">
        <f t="shared" si="26"/>
        <v>94</v>
      </c>
      <c r="S115">
        <f t="shared" si="22"/>
        <v>0.94000000000000061</v>
      </c>
      <c r="T115" s="13">
        <f t="shared" si="23"/>
        <v>-2.6008873216098225</v>
      </c>
      <c r="U115" s="14">
        <f t="shared" si="24"/>
        <v>-3.2223990679855131E-2</v>
      </c>
      <c r="AO115">
        <f t="shared" si="18"/>
        <v>6.2203534541077818</v>
      </c>
      <c r="AP115">
        <f>FRX+F_CURV_R*COS(AO115)</f>
        <v>-108.31464916175563</v>
      </c>
      <c r="AQ115">
        <f t="shared" si="17"/>
        <v>13.533134301705921</v>
      </c>
    </row>
    <row r="116" spans="1:43">
      <c r="A116">
        <f t="shared" si="19"/>
        <v>0</v>
      </c>
      <c r="B116">
        <f t="shared" si="25"/>
        <v>95</v>
      </c>
      <c r="C116">
        <f t="shared" si="20"/>
        <v>0.95000000000000062</v>
      </c>
      <c r="D116" s="13">
        <f>(Alfa1*SIN(miia*C116)-Alfa2*SIN(miib*C116))</f>
        <v>44.880137341408584</v>
      </c>
      <c r="E116" s="14">
        <f>-(Alfa1*COS(miia*C116)-Alfa2*COS(miib*C116))</f>
        <v>-21.512583176476411</v>
      </c>
      <c r="F116">
        <f>(miia*Alfa1*COS(miia*C116)-miib*Alfa2*COS(miib*C116))</f>
        <v>-241.4473387863502</v>
      </c>
      <c r="G116">
        <f>miia*Alfa1*SIN(miia*C116)-miib*Alfa2*SIN(miib*C116)</f>
        <v>250.70357886867862</v>
      </c>
      <c r="K116">
        <f t="shared" si="15"/>
        <v>4.4767695313654574</v>
      </c>
      <c r="L116">
        <f t="shared" si="27"/>
        <v>-85.047414660512089</v>
      </c>
      <c r="M116">
        <f t="shared" si="28"/>
        <v>100.80982391624161</v>
      </c>
      <c r="N116">
        <f>N115+dfi</f>
        <v>3.6442474781641634</v>
      </c>
      <c r="O116">
        <f>Aktina*COS(N116)</f>
        <v>-61.341467603070342</v>
      </c>
      <c r="P116">
        <f>Aktina*(SIN(N116))</f>
        <v>-33.722757187120266</v>
      </c>
      <c r="Q116">
        <f t="shared" si="21"/>
        <v>0</v>
      </c>
      <c r="R116">
        <f t="shared" si="26"/>
        <v>95</v>
      </c>
      <c r="S116">
        <f t="shared" si="22"/>
        <v>0.95000000000000062</v>
      </c>
      <c r="T116" s="13">
        <f t="shared" si="23"/>
        <v>7.8759915543672729</v>
      </c>
      <c r="U116" s="14">
        <f t="shared" si="24"/>
        <v>-0.29636383033987396</v>
      </c>
      <c r="AO116">
        <f t="shared" si="18"/>
        <v>6.2831853071795774</v>
      </c>
      <c r="AP116">
        <f>FRX+F_CURV_R*COS(AO116)</f>
        <v>-108.41472886229465</v>
      </c>
      <c r="AQ116">
        <f t="shared" si="17"/>
        <v>10.348546594055842</v>
      </c>
    </row>
    <row r="117" spans="1:43">
      <c r="A117">
        <f t="shared" si="19"/>
        <v>0</v>
      </c>
      <c r="B117">
        <f t="shared" si="25"/>
        <v>96</v>
      </c>
      <c r="C117">
        <f t="shared" si="20"/>
        <v>0.96000000000000063</v>
      </c>
      <c r="D117" s="13">
        <f>(Alfa1*SIN(miia*C117)-Alfa2*SIN(miib*C117))</f>
        <v>42.420056850469521</v>
      </c>
      <c r="E117" s="14">
        <f>-(Alfa1*COS(miia*C117)-Alfa2*COS(miib*C117))</f>
        <v>-18.892764074688603</v>
      </c>
      <c r="F117">
        <f>(miia*Alfa1*COS(miia*C117)-miib*Alfa2*COS(miib*C117))</f>
        <v>-250.17692915450098</v>
      </c>
      <c r="G117">
        <f>miia*Alfa1*SIN(miia*C117)-miib*Alfa2*SIN(miib*C117)</f>
        <v>273.11465768039295</v>
      </c>
      <c r="K117">
        <f t="shared" si="15"/>
        <v>4.5553093477052027</v>
      </c>
      <c r="L117">
        <f t="shared" si="27"/>
        <v>-90.85268450330895</v>
      </c>
      <c r="M117">
        <f t="shared" si="28"/>
        <v>101.96456388395006</v>
      </c>
      <c r="N117">
        <f>N116+dfi</f>
        <v>3.7070793312359593</v>
      </c>
      <c r="O117">
        <f>Aktina*COS(N117)</f>
        <v>-59.10295478514093</v>
      </c>
      <c r="P117">
        <f>Aktina*(SIN(N117))</f>
        <v>-37.507875648529961</v>
      </c>
      <c r="Q117">
        <f t="shared" si="21"/>
        <v>0</v>
      </c>
      <c r="R117">
        <f t="shared" si="26"/>
        <v>96</v>
      </c>
      <c r="S117">
        <f t="shared" si="22"/>
        <v>0.96000000000000063</v>
      </c>
      <c r="T117" s="13">
        <f t="shared" si="23"/>
        <v>18.117459851501273</v>
      </c>
      <c r="U117" s="14">
        <f t="shared" si="24"/>
        <v>-1.5913628184040884</v>
      </c>
    </row>
    <row r="118" spans="1:43">
      <c r="A118">
        <f t="shared" si="19"/>
        <v>0</v>
      </c>
      <c r="B118">
        <f t="shared" si="25"/>
        <v>97</v>
      </c>
      <c r="C118">
        <f t="shared" si="20"/>
        <v>0.97000000000000064</v>
      </c>
      <c r="D118" s="13">
        <f>(Alfa1*SIN(miia*C118)-Alfa2*SIN(miib*C118))</f>
        <v>39.884423728857776</v>
      </c>
      <c r="E118" s="14">
        <f>-(Alfa1*COS(miia*C118)-Alfa2*COS(miib*C118))</f>
        <v>-16.053581964688021</v>
      </c>
      <c r="F118">
        <f>(miia*Alfa1*COS(miia*C118)-miib*Alfa2*COS(miib*C118))</f>
        <v>-256.55979811751774</v>
      </c>
      <c r="G118">
        <f>miia*Alfa1*SIN(miia*C118)-miib*Alfa2*SIN(miib*C118)</f>
        <v>294.53833788812108</v>
      </c>
      <c r="K118">
        <f t="shared" si="15"/>
        <v>4.633849164044948</v>
      </c>
      <c r="L118">
        <f t="shared" si="27"/>
        <v>-96.730658490258548</v>
      </c>
      <c r="M118">
        <f t="shared" si="28"/>
        <v>102.66026795139106</v>
      </c>
      <c r="N118">
        <f>N117+dfi</f>
        <v>3.7699111843077553</v>
      </c>
      <c r="O118">
        <f>Aktina*COS(N118)</f>
        <v>-56.631189606246181</v>
      </c>
      <c r="P118">
        <f>Aktina*(SIN(N118))</f>
        <v>-41.144967660473313</v>
      </c>
      <c r="Q118">
        <f t="shared" si="21"/>
        <v>0</v>
      </c>
      <c r="R118">
        <f t="shared" si="26"/>
        <v>97</v>
      </c>
      <c r="S118">
        <f t="shared" si="22"/>
        <v>0.97000000000000064</v>
      </c>
      <c r="T118" s="13">
        <f t="shared" si="23"/>
        <v>27.818923704903021</v>
      </c>
      <c r="U118" s="14">
        <f t="shared" si="24"/>
        <v>-3.8525394588047988</v>
      </c>
    </row>
    <row r="119" spans="1:43">
      <c r="A119">
        <f t="shared" si="19"/>
        <v>0</v>
      </c>
      <c r="B119">
        <f t="shared" si="25"/>
        <v>98</v>
      </c>
      <c r="C119">
        <f t="shared" si="20"/>
        <v>0.98000000000000065</v>
      </c>
      <c r="D119" s="13">
        <f>(Alfa1*SIN(miia*C119)-Alfa2*SIN(miib*C119))</f>
        <v>37.296608906590379</v>
      </c>
      <c r="E119" s="14">
        <f>-(Alfa1*COS(miia*C119)-Alfa2*COS(miib*C119))</f>
        <v>-13.006035776057205</v>
      </c>
      <c r="F119">
        <f>(miia*Alfa1*COS(miia*C119)-miib*Alfa2*COS(miib*C119))</f>
        <v>-260.6190163563769</v>
      </c>
      <c r="G119">
        <f>miia*Alfa1*SIN(miia*C119)-miib*Alfa2*SIN(miib*C119)</f>
        <v>314.75073977112856</v>
      </c>
      <c r="K119">
        <f t="shared" si="15"/>
        <v>4.7123889803846932</v>
      </c>
      <c r="L119">
        <f t="shared" si="27"/>
        <v>-102.64509695710663</v>
      </c>
      <c r="M119">
        <f t="shared" si="28"/>
        <v>102.89264687164379</v>
      </c>
      <c r="N119">
        <f>N118+dfi</f>
        <v>3.8327430373795512</v>
      </c>
      <c r="O119">
        <f>Aktina*COS(N119)</f>
        <v>-53.935926994305092</v>
      </c>
      <c r="P119">
        <f>Aktina*(SIN(N119))</f>
        <v>-44.61967928240847</v>
      </c>
      <c r="Q119">
        <f t="shared" si="21"/>
        <v>0</v>
      </c>
      <c r="R119">
        <f t="shared" si="26"/>
        <v>98</v>
      </c>
      <c r="S119">
        <f t="shared" si="22"/>
        <v>0.98000000000000065</v>
      </c>
      <c r="T119" s="13">
        <f t="shared" si="23"/>
        <v>36.695496226202742</v>
      </c>
      <c r="U119" s="14">
        <f t="shared" si="24"/>
        <v>-6.9664061760741758</v>
      </c>
    </row>
    <row r="120" spans="1:43">
      <c r="A120">
        <f t="shared" si="19"/>
        <v>0</v>
      </c>
      <c r="B120">
        <f t="shared" si="25"/>
        <v>99</v>
      </c>
      <c r="C120">
        <f t="shared" si="20"/>
        <v>0.99000000000000066</v>
      </c>
      <c r="D120" s="13">
        <f>(Alfa1*SIN(miia*C120)-Alfa2*SIN(miib*C120))</f>
        <v>34.679639050660661</v>
      </c>
      <c r="E120" s="14">
        <f>-(Alfa1*COS(miia*C120)-Alfa2*COS(miib*C120))</f>
        <v>-9.7633262233838547</v>
      </c>
      <c r="F120">
        <f>(miia*Alfa1*COS(miia*C120)-miib*Alfa2*COS(miib*C120))</f>
        <v>-262.40027230195619</v>
      </c>
      <c r="G120">
        <f>miia*Alfa1*SIN(miia*C120)-miib*Alfa2*SIN(miib*C120)</f>
        <v>333.53575807466746</v>
      </c>
      <c r="K120">
        <f t="shared" si="15"/>
        <v>4.7909287967244385</v>
      </c>
      <c r="L120">
        <f t="shared" si="27"/>
        <v>-108.55953542395471</v>
      </c>
      <c r="M120">
        <f t="shared" si="28"/>
        <v>102.66026795139103</v>
      </c>
      <c r="N120">
        <f>N119+dfi</f>
        <v>3.8955748904513472</v>
      </c>
      <c r="O120">
        <f>Aktina*COS(N120)</f>
        <v>-51.027803919498638</v>
      </c>
      <c r="P120">
        <f>Aktina*(SIN(N120))</f>
        <v>-47.918297415008389</v>
      </c>
      <c r="Q120">
        <f t="shared" si="21"/>
        <v>0</v>
      </c>
      <c r="R120">
        <f t="shared" si="26"/>
        <v>99</v>
      </c>
      <c r="S120">
        <f t="shared" si="22"/>
        <v>0.99000000000000066</v>
      </c>
      <c r="T120" s="13">
        <f t="shared" si="23"/>
        <v>44.492337094885414</v>
      </c>
      <c r="U120" s="14">
        <f t="shared" si="24"/>
        <v>-10.775426928382622</v>
      </c>
    </row>
    <row r="121" spans="1:43">
      <c r="A121">
        <f t="shared" si="19"/>
        <v>0</v>
      </c>
      <c r="B121">
        <f t="shared" si="25"/>
        <v>100</v>
      </c>
      <c r="C121">
        <f t="shared" si="20"/>
        <v>1.0000000000000007</v>
      </c>
      <c r="D121" s="13">
        <f>(Alfa1*SIN(miia*C121)-Alfa2*SIN(miib*C121))</f>
        <v>32.055973563527644</v>
      </c>
      <c r="E121" s="14">
        <f>-(Alfa1*COS(miia*C121)-Alfa2*COS(miib*C121))</f>
        <v>-6.3407670234997475</v>
      </c>
      <c r="F121">
        <f>(miia*Alfa1*COS(miia*C121)-miib*Alfa2*COS(miib*C121))</f>
        <v>-261.97120005925819</v>
      </c>
      <c r="G121">
        <f>miia*Alfa1*SIN(miia*C121)-miib*Alfa2*SIN(miib*C121)</f>
        <v>350.68725662891973</v>
      </c>
      <c r="K121">
        <f t="shared" si="15"/>
        <v>4.8694686130641838</v>
      </c>
      <c r="L121">
        <f t="shared" si="27"/>
        <v>-114.4375094109043</v>
      </c>
      <c r="M121">
        <f t="shared" si="28"/>
        <v>101.96456388394998</v>
      </c>
      <c r="N121">
        <f>N120+dfi</f>
        <v>3.9584067435231431</v>
      </c>
      <c r="O121">
        <f>Aktina*COS(N121)</f>
        <v>-47.91829741500802</v>
      </c>
      <c r="P121">
        <f>Aktina*(SIN(N121))</f>
        <v>-51.027803919498979</v>
      </c>
      <c r="Q121">
        <f t="shared" si="21"/>
        <v>0</v>
      </c>
      <c r="R121">
        <f t="shared" si="26"/>
        <v>100</v>
      </c>
      <c r="S121">
        <f t="shared" si="22"/>
        <v>1.0000000000000007</v>
      </c>
      <c r="T121" s="13">
        <f t="shared" si="23"/>
        <v>50.99382265659532</v>
      </c>
      <c r="U121" s="14">
        <f t="shared" si="24"/>
        <v>-15.084631354207435</v>
      </c>
    </row>
    <row r="122" spans="1:43">
      <c r="A122">
        <f t="shared" si="19"/>
        <v>0</v>
      </c>
      <c r="B122">
        <f t="shared" si="25"/>
        <v>101</v>
      </c>
      <c r="C122">
        <f t="shared" si="20"/>
        <v>1.0100000000000007</v>
      </c>
      <c r="D122" s="13">
        <f>(Alfa1*SIN(miia*C122)-Alfa2*SIN(miib*C122))</f>
        <v>29.447289395508207</v>
      </c>
      <c r="E122" s="14">
        <f>-(Alfa1*COS(miia*C122)-Alfa2*COS(miib*C122))</f>
        <v>-2.7556745928988544</v>
      </c>
      <c r="F122">
        <f>(miia*Alfa1*COS(miia*C122)-miib*Alfa2*COS(miib*C122))</f>
        <v>-259.42049009471845</v>
      </c>
      <c r="G122">
        <f>miia*Alfa1*SIN(miia*C122)-miib*Alfa2*SIN(miib*C122)</f>
        <v>366.01117409005167</v>
      </c>
      <c r="K122">
        <f t="shared" si="15"/>
        <v>4.948008429403929</v>
      </c>
      <c r="L122">
        <f t="shared" si="27"/>
        <v>-120.24277925370116</v>
      </c>
      <c r="M122">
        <f t="shared" si="28"/>
        <v>100.8098239162415</v>
      </c>
      <c r="N122">
        <f>N121+dfi</f>
        <v>4.0212385965949391</v>
      </c>
      <c r="O122">
        <f>Aktina*COS(N122)</f>
        <v>-44.619679282408079</v>
      </c>
      <c r="P122">
        <f>Aktina*(SIN(N122))</f>
        <v>-53.935926994305412</v>
      </c>
      <c r="Q122">
        <f t="shared" si="21"/>
        <v>0</v>
      </c>
      <c r="R122">
        <f t="shared" si="26"/>
        <v>101</v>
      </c>
      <c r="S122">
        <f t="shared" si="22"/>
        <v>1.0100000000000007</v>
      </c>
      <c r="T122" s="13">
        <f t="shared" si="23"/>
        <v>56.031190833095287</v>
      </c>
      <c r="U122" s="14">
        <f t="shared" si="24"/>
        <v>-19.669818433437559</v>
      </c>
    </row>
    <row r="123" spans="1:43">
      <c r="A123">
        <f t="shared" si="19"/>
        <v>0</v>
      </c>
      <c r="B123">
        <f t="shared" si="25"/>
        <v>102</v>
      </c>
      <c r="C123">
        <f t="shared" si="20"/>
        <v>1.0200000000000007</v>
      </c>
      <c r="D123" s="13">
        <f>(Alfa1*SIN(miia*C123)-Alfa2*SIN(miib*C123))</f>
        <v>26.874275798111345</v>
      </c>
      <c r="E123" s="14">
        <f>-(Alfa1*COS(miia*C123)-Alfa2*COS(miib*C123))</f>
        <v>0.97276277930467714</v>
      </c>
      <c r="F123">
        <f>(miia*Alfa1*COS(miia*C123)-miib*Alfa2*COS(miib*C123))</f>
        <v>-254.85679210604167</v>
      </c>
      <c r="G123">
        <f>miia*Alfa1*SIN(miia*C123)-miib*Alfa2*SIN(miib*C123)</f>
        <v>379.32751964829833</v>
      </c>
      <c r="K123">
        <f t="shared" si="15"/>
        <v>5.0265482457436743</v>
      </c>
      <c r="L123">
        <f t="shared" ref="L123:L139" si="29">RX+R_KAMP*COS(K123)</f>
        <v>-125.93955353331633</v>
      </c>
      <c r="M123">
        <f t="shared" ref="M123:M139" si="30">RY+R_KAMP*SIN(K123)</f>
        <v>99.203167404156488</v>
      </c>
      <c r="N123">
        <f>N122+dfi</f>
        <v>4.0840704496667346</v>
      </c>
      <c r="O123">
        <f>Aktina*COS(N123)</f>
        <v>-41.144967660472922</v>
      </c>
      <c r="P123">
        <f>Aktina*(SIN(N123))</f>
        <v>-56.631189606246458</v>
      </c>
      <c r="Q123">
        <f t="shared" si="21"/>
        <v>0</v>
      </c>
      <c r="R123">
        <f t="shared" si="26"/>
        <v>102</v>
      </c>
      <c r="S123">
        <f t="shared" si="22"/>
        <v>1.0200000000000007</v>
      </c>
      <c r="T123" s="13">
        <f t="shared" si="23"/>
        <v>59.488365570767591</v>
      </c>
      <c r="U123" s="14">
        <f t="shared" si="24"/>
        <v>-24.287018304343427</v>
      </c>
    </row>
    <row r="124" spans="1:43">
      <c r="A124">
        <f t="shared" si="19"/>
        <v>0</v>
      </c>
      <c r="B124">
        <f t="shared" si="25"/>
        <v>103</v>
      </c>
      <c r="C124">
        <f t="shared" si="20"/>
        <v>1.0300000000000007</v>
      </c>
      <c r="D124" s="13">
        <f>(Alfa1*SIN(miia*C124)-Alfa2*SIN(miib*C124))</f>
        <v>24.356441040722441</v>
      </c>
      <c r="E124" s="14">
        <f>-(Alfa1*COS(miia*C124)-Alfa2*COS(miib*C124))</f>
        <v>4.8236350811570841</v>
      </c>
      <c r="F124">
        <f>(miia*Alfa1*COS(miia*C124)-miib*Alfa2*COS(miib*C124))</f>
        <v>-248.40742156403115</v>
      </c>
      <c r="G124">
        <f>miia*Alfa1*SIN(miia*C124)-miib*Alfa2*SIN(miib*C124)</f>
        <v>390.47223862086764</v>
      </c>
      <c r="K124">
        <f t="shared" si="15"/>
        <v>5.1050880620834196</v>
      </c>
      <c r="L124">
        <f t="shared" si="29"/>
        <v>-131.4927097419463</v>
      </c>
      <c r="M124">
        <f t="shared" si="30"/>
        <v>97.154499919359495</v>
      </c>
      <c r="N124">
        <f>N123+dfi</f>
        <v>4.1469023027385301</v>
      </c>
      <c r="O124">
        <f>Aktina*COS(N124)</f>
        <v>-37.507875648529584</v>
      </c>
      <c r="P124">
        <f>Aktina*(SIN(N124))</f>
        <v>-59.102954785141172</v>
      </c>
      <c r="Q124">
        <f t="shared" si="21"/>
        <v>0</v>
      </c>
      <c r="R124">
        <f t="shared" si="26"/>
        <v>103</v>
      </c>
      <c r="S124">
        <f t="shared" si="22"/>
        <v>1.0300000000000007</v>
      </c>
      <c r="T124" s="13">
        <f t="shared" si="23"/>
        <v>61.305737653376994</v>
      </c>
      <c r="U124" s="14">
        <f t="shared" si="24"/>
        <v>-28.682829791690757</v>
      </c>
    </row>
    <row r="125" spans="1:43">
      <c r="A125">
        <f t="shared" si="19"/>
        <v>0</v>
      </c>
      <c r="B125">
        <f t="shared" si="25"/>
        <v>104</v>
      </c>
      <c r="C125">
        <f t="shared" si="20"/>
        <v>1.0400000000000007</v>
      </c>
      <c r="D125" s="13">
        <f>(Alfa1*SIN(miia*C125)-Alfa2*SIN(miib*C125))</f>
        <v>21.911932988275055</v>
      </c>
      <c r="E125" s="14">
        <f>-(Alfa1*COS(miia*C125)-Alfa2*COS(miib*C125))</f>
        <v>8.7744786540492115</v>
      </c>
      <c r="F125">
        <f>(miia*Alfa1*COS(miia*C125)-miib*Alfa2*COS(miib*C125))</f>
        <v>-240.21688336977405</v>
      </c>
      <c r="G125">
        <f>miia*Alfa1*SIN(miia*C125)-miib*Alfa2*SIN(miib*C125)</f>
        <v>399.2989291213554</v>
      </c>
      <c r="K125">
        <f t="shared" ref="K125:K139" si="31">K124+2*PI()/80</f>
        <v>5.1836278784231649</v>
      </c>
      <c r="L125">
        <f t="shared" si="29"/>
        <v>-136.86801082495305</v>
      </c>
      <c r="M125">
        <f t="shared" si="30"/>
        <v>94.676452178145354</v>
      </c>
      <c r="N125">
        <f>N124+dfi</f>
        <v>4.2097341558103256</v>
      </c>
      <c r="O125">
        <f>Aktina*COS(N125)</f>
        <v>-33.722757187119903</v>
      </c>
      <c r="P125">
        <f>Aktina*(SIN(N125))</f>
        <v>-61.341467603070541</v>
      </c>
      <c r="Q125">
        <f t="shared" si="21"/>
        <v>0</v>
      </c>
      <c r="R125">
        <f t="shared" si="26"/>
        <v>104</v>
      </c>
      <c r="S125">
        <f t="shared" si="22"/>
        <v>1.0400000000000007</v>
      </c>
      <c r="T125" s="13">
        <f t="shared" si="23"/>
        <v>61.481759610701239</v>
      </c>
      <c r="U125" s="14">
        <f t="shared" si="24"/>
        <v>-32.60521541427071</v>
      </c>
    </row>
    <row r="126" spans="1:43">
      <c r="A126">
        <f t="shared" si="19"/>
        <v>0</v>
      </c>
      <c r="B126">
        <f t="shared" si="25"/>
        <v>105</v>
      </c>
      <c r="C126">
        <f t="shared" si="20"/>
        <v>1.0500000000000007</v>
      </c>
      <c r="D126" s="13">
        <f>(Alfa1*SIN(miia*C126)-Alfa2*SIN(miib*C126))</f>
        <v>19.557375293901828</v>
      </c>
      <c r="E126" s="14">
        <f>-(Alfa1*COS(miia*C126)-Alfa2*COS(miib*C126))</f>
        <v>12.801460618046359</v>
      </c>
      <c r="F126">
        <f>(miia*Alfa1*COS(miia*C126)-miib*Alfa2*COS(miib*C126))</f>
        <v>-230.44522788882699</v>
      </c>
      <c r="G126">
        <f>miia*Alfa1*SIN(miia*C126)-miib*Alfa2*SIN(miib*C126)</f>
        <v>405.68039245959483</v>
      </c>
      <c r="K126">
        <f t="shared" si="31"/>
        <v>5.2621676947629101</v>
      </c>
      <c r="L126">
        <f t="shared" si="29"/>
        <v>-142.03231626369083</v>
      </c>
      <c r="M126">
        <f t="shared" si="30"/>
        <v>91.784302168873126</v>
      </c>
      <c r="N126">
        <f>N125+dfi</f>
        <v>4.2725660088821211</v>
      </c>
      <c r="O126">
        <f>Aktina*COS(N126)</f>
        <v>-29.804550409554938</v>
      </c>
      <c r="P126">
        <f>Aktina*(SIN(N126))</f>
        <v>-63.337893672621433</v>
      </c>
      <c r="Q126">
        <f t="shared" si="21"/>
        <v>0</v>
      </c>
      <c r="R126">
        <f t="shared" si="26"/>
        <v>105</v>
      </c>
      <c r="S126">
        <f t="shared" si="22"/>
        <v>1.0500000000000007</v>
      </c>
      <c r="T126" s="13">
        <f t="shared" si="23"/>
        <v>60.072298947770264</v>
      </c>
      <c r="U126" s="14">
        <f t="shared" si="24"/>
        <v>-35.814316587709328</v>
      </c>
    </row>
    <row r="127" spans="1:43">
      <c r="A127">
        <f t="shared" si="19"/>
        <v>0</v>
      </c>
      <c r="B127">
        <f t="shared" si="25"/>
        <v>106</v>
      </c>
      <c r="C127">
        <f t="shared" si="20"/>
        <v>1.0600000000000007</v>
      </c>
      <c r="D127" s="13">
        <f>(Alfa1*SIN(miia*C127)-Alfa2*SIN(miib*C127))</f>
        <v>17.307720799483079</v>
      </c>
      <c r="E127" s="14">
        <f>-(Alfa1*COS(miia*C127)-Alfa2*COS(miib*C127))</f>
        <v>16.879577903685103</v>
      </c>
      <c r="F127">
        <f>(miia*Alfa1*COS(miia*C127)-miib*Alfa2*COS(miib*C127))</f>
        <v>-219.26625628856357</v>
      </c>
      <c r="G127">
        <f>miia*Alfa1*SIN(miia*C127)-miib*Alfa2*SIN(miib*C127)</f>
        <v>409.51000156189866</v>
      </c>
      <c r="K127">
        <f t="shared" si="31"/>
        <v>5.3407075111026554</v>
      </c>
      <c r="L127">
        <f t="shared" si="29"/>
        <v>-146.95378639782405</v>
      </c>
      <c r="M127">
        <f t="shared" si="30"/>
        <v>88.49588095808744</v>
      </c>
      <c r="N127">
        <f>N126+dfi</f>
        <v>4.3353978619539166</v>
      </c>
      <c r="O127">
        <f>Aktina*COS(N127)</f>
        <v>-25.768718687927329</v>
      </c>
      <c r="P127">
        <f>Aktina*(SIN(N127))</f>
        <v>-65.084354012177656</v>
      </c>
      <c r="Q127">
        <f t="shared" si="21"/>
        <v>0</v>
      </c>
      <c r="R127">
        <f t="shared" si="26"/>
        <v>106</v>
      </c>
      <c r="S127">
        <f t="shared" si="22"/>
        <v>1.0600000000000007</v>
      </c>
      <c r="T127" s="13">
        <f t="shared" si="23"/>
        <v>57.187782558157352</v>
      </c>
      <c r="U127" s="14">
        <f t="shared" si="24"/>
        <v>-38.092850188302663</v>
      </c>
    </row>
    <row r="128" spans="1:43">
      <c r="A128">
        <f t="shared" si="19"/>
        <v>0</v>
      </c>
      <c r="B128">
        <f t="shared" si="25"/>
        <v>107</v>
      </c>
      <c r="C128">
        <f t="shared" si="20"/>
        <v>1.0700000000000007</v>
      </c>
      <c r="D128" s="13">
        <f>(Alfa1*SIN(miia*C128)-Alfa2*SIN(miib*C128))</f>
        <v>15.176123560129401</v>
      </c>
      <c r="E128" s="14">
        <f>-(Alfa1*COS(miia*C128)-Alfa2*COS(miib*C128))</f>
        <v>20.982868999303847</v>
      </c>
      <c r="F128">
        <f>(miia*Alfa1*COS(miia*C128)-miib*Alfa2*COS(miib*C128))</f>
        <v>-206.8655935989878</v>
      </c>
      <c r="G128">
        <f>miia*Alfa1*SIN(miia*C128)-miib*Alfa2*SIN(miib*C128)</f>
        <v>410.70287349521345</v>
      </c>
      <c r="K128">
        <f t="shared" si="31"/>
        <v>5.4192473274424007</v>
      </c>
      <c r="L128">
        <f t="shared" si="29"/>
        <v>-151.6020787274208</v>
      </c>
      <c r="M128">
        <f t="shared" si="30"/>
        <v>84.831462756063843</v>
      </c>
      <c r="N128">
        <f>N127+dfi</f>
        <v>4.3982297150257121</v>
      </c>
      <c r="O128">
        <f>Aktina*COS(N128)</f>
        <v>-21.631189606246213</v>
      </c>
      <c r="P128">
        <f>Aktina*(SIN(N128))</f>
        <v>-66.573956140660783</v>
      </c>
      <c r="Q128">
        <f t="shared" si="21"/>
        <v>0</v>
      </c>
      <c r="R128">
        <f t="shared" si="26"/>
        <v>107</v>
      </c>
      <c r="S128">
        <f t="shared" si="22"/>
        <v>1.0700000000000007</v>
      </c>
      <c r="T128" s="13">
        <f t="shared" si="23"/>
        <v>52.98825244257435</v>
      </c>
      <c r="U128" s="14">
        <f t="shared" si="24"/>
        <v>-39.255663665045489</v>
      </c>
    </row>
    <row r="129" spans="1:21">
      <c r="A129">
        <f t="shared" si="19"/>
        <v>0</v>
      </c>
      <c r="B129">
        <f t="shared" si="25"/>
        <v>108</v>
      </c>
      <c r="C129">
        <f t="shared" si="20"/>
        <v>1.0800000000000007</v>
      </c>
      <c r="D129" s="13">
        <f>(Alfa1*SIN(miia*C129)-Alfa2*SIN(miib*C129))</f>
        <v>13.173830717727796</v>
      </c>
      <c r="E129" s="14">
        <f>-(Alfa1*COS(miia*C129)-Alfa2*COS(miib*C129))</f>
        <v>25.084636393365425</v>
      </c>
      <c r="F129">
        <f>(miia*Alfa1*COS(miia*C129)-miib*Alfa2*COS(miib*C129))</f>
        <v>-193.43864922619184</v>
      </c>
      <c r="G129">
        <f>miia*Alfa1*SIN(miia*C129)-miib*Alfa2*SIN(miib*C129)</f>
        <v>409.19683411191147</v>
      </c>
      <c r="K129">
        <f t="shared" si="31"/>
        <v>5.4977871437821459</v>
      </c>
      <c r="L129">
        <f t="shared" si="29"/>
        <v>-155.94853498455512</v>
      </c>
      <c r="M129">
        <f t="shared" si="30"/>
        <v>80.813639919560487</v>
      </c>
      <c r="N129">
        <f>N128+dfi</f>
        <v>4.4610615680975076</v>
      </c>
      <c r="O129">
        <f>Aktina*COS(N129)</f>
        <v>-17.40829210153975</v>
      </c>
      <c r="P129">
        <f>Aktina*(SIN(N129))</f>
        <v>-67.800821279004197</v>
      </c>
      <c r="Q129">
        <f t="shared" si="21"/>
        <v>0</v>
      </c>
      <c r="R129">
        <f t="shared" si="26"/>
        <v>108</v>
      </c>
      <c r="S129">
        <f t="shared" si="22"/>
        <v>1.0800000000000007</v>
      </c>
      <c r="T129" s="13">
        <f t="shared" si="23"/>
        <v>47.67653526024975</v>
      </c>
      <c r="U129" s="14">
        <f t="shared" si="24"/>
        <v>-39.158058847930953</v>
      </c>
    </row>
    <row r="130" spans="1:21">
      <c r="A130">
        <f t="shared" si="19"/>
        <v>0</v>
      </c>
      <c r="B130">
        <f t="shared" si="25"/>
        <v>109</v>
      </c>
      <c r="C130">
        <f t="shared" si="20"/>
        <v>1.0900000000000007</v>
      </c>
      <c r="D130" s="13">
        <f>(Alfa1*SIN(miia*C130)-Alfa2*SIN(miib*C130))</f>
        <v>11.310095245666133</v>
      </c>
      <c r="E130" s="14">
        <f>-(Alfa1*COS(miia*C130)-Alfa2*COS(miib*C130))</f>
        <v>29.157677581573182</v>
      </c>
      <c r="F130">
        <f>(miia*Alfa1*COS(miia*C130)-miib*Alfa2*COS(miib*C130))</f>
        <v>-179.18848575819618</v>
      </c>
      <c r="G130">
        <f>miia*Alfa1*SIN(miia*C130)-miib*Alfa2*SIN(miib*C130)</f>
        <v>404.95316488556296</v>
      </c>
      <c r="K130">
        <f t="shared" si="31"/>
        <v>5.5763269601218912</v>
      </c>
      <c r="L130">
        <f t="shared" si="29"/>
        <v>-159.96635782105841</v>
      </c>
      <c r="M130">
        <f t="shared" si="30"/>
        <v>76.467183662426095</v>
      </c>
      <c r="N130">
        <f>N129+dfi</f>
        <v>4.5238934211693032</v>
      </c>
      <c r="O130">
        <f>Aktina*COS(N130)</f>
        <v>-13.116692021000663</v>
      </c>
      <c r="P130">
        <f>Aktina*(SIN(N130))</f>
        <v>-68.760107551008218</v>
      </c>
      <c r="Q130">
        <f t="shared" si="21"/>
        <v>0</v>
      </c>
      <c r="R130">
        <f t="shared" si="26"/>
        <v>109</v>
      </c>
      <c r="S130">
        <f t="shared" si="22"/>
        <v>1.0900000000000007</v>
      </c>
      <c r="T130" s="13">
        <f t="shared" si="23"/>
        <v>41.489802518563039</v>
      </c>
      <c r="U130" s="14">
        <f t="shared" si="24"/>
        <v>-37.702543192797783</v>
      </c>
    </row>
    <row r="131" spans="1:21">
      <c r="A131">
        <f t="shared" si="19"/>
        <v>0</v>
      </c>
      <c r="B131">
        <f t="shared" si="25"/>
        <v>110</v>
      </c>
      <c r="C131">
        <f t="shared" si="20"/>
        <v>1.1000000000000008</v>
      </c>
      <c r="D131" s="13">
        <f>(Alfa1*SIN(miia*C131)-Alfa2*SIN(miib*C131))</f>
        <v>9.5921103737684206</v>
      </c>
      <c r="E131" s="14">
        <f>-(Alfa1*COS(miia*C131)-Alfa2*COS(miib*C131))</f>
        <v>33.174522419980271</v>
      </c>
      <c r="F131">
        <f>(miia*Alfa1*COS(miia*C131)-miib*Alfa2*COS(miib*C131))</f>
        <v>-164.32361780408107</v>
      </c>
      <c r="G131">
        <f>miia*Alfa1*SIN(miia*C131)-miib*Alfa2*SIN(miib*C131)</f>
        <v>397.9571241615883</v>
      </c>
      <c r="K131">
        <f t="shared" si="31"/>
        <v>5.6548667764616365</v>
      </c>
      <c r="L131">
        <f t="shared" si="29"/>
        <v>-163.63077602308198</v>
      </c>
      <c r="M131">
        <f t="shared" si="30"/>
        <v>71.818891332829267</v>
      </c>
      <c r="N131">
        <f>N130+dfi</f>
        <v>4.5867252742410987</v>
      </c>
      <c r="O131">
        <f>Aktina*COS(N131)</f>
        <v>-8.7733263495012608</v>
      </c>
      <c r="P131">
        <f>Aktina*(SIN(N131))</f>
        <v>-69.448029092013456</v>
      </c>
      <c r="Q131">
        <f t="shared" si="21"/>
        <v>0</v>
      </c>
      <c r="R131">
        <f t="shared" si="26"/>
        <v>110</v>
      </c>
      <c r="S131">
        <f t="shared" si="22"/>
        <v>1.1000000000000008</v>
      </c>
      <c r="T131" s="13">
        <f t="shared" si="23"/>
        <v>34.68986140410999</v>
      </c>
      <c r="U131" s="14">
        <f t="shared" si="24"/>
        <v>-34.843729494230274</v>
      </c>
    </row>
    <row r="132" spans="1:21">
      <c r="A132">
        <f t="shared" si="19"/>
        <v>0</v>
      </c>
      <c r="B132">
        <f t="shared" si="25"/>
        <v>111</v>
      </c>
      <c r="C132">
        <f t="shared" si="20"/>
        <v>1.1100000000000008</v>
      </c>
      <c r="D132" s="13">
        <f>(Alfa1*SIN(miia*C132)-Alfa2*SIN(miib*C132))</f>
        <v>8.0249662814656766</v>
      </c>
      <c r="E132" s="14">
        <f>-(Alfa1*COS(miia*C132)-Alfa2*COS(miib*C132))</f>
        <v>37.107674538632395</v>
      </c>
      <c r="F132">
        <f>(miia*Alfa1*COS(miia*C132)-miib*Alfa2*COS(miib*C132))</f>
        <v>-149.05576329016498</v>
      </c>
      <c r="G132">
        <f>miia*Alfa1*SIN(miia*C132)-miib*Alfa2*SIN(miib*C132)</f>
        <v>388.21823727872425</v>
      </c>
      <c r="K132">
        <f t="shared" si="31"/>
        <v>5.7334065928013818</v>
      </c>
      <c r="L132">
        <f t="shared" si="29"/>
        <v>-166.91919723386755</v>
      </c>
      <c r="M132">
        <f t="shared" si="30"/>
        <v>66.897421198696023</v>
      </c>
      <c r="N132">
        <f>N131+dfi</f>
        <v>4.6495571273128942</v>
      </c>
      <c r="O132">
        <f>Aktina*COS(N132)</f>
        <v>-4.3953363670519243</v>
      </c>
      <c r="P132">
        <f>Aktina*(SIN(N132))</f>
        <v>-69.86187098997901</v>
      </c>
      <c r="Q132">
        <f t="shared" si="21"/>
        <v>0</v>
      </c>
      <c r="R132">
        <f t="shared" si="26"/>
        <v>111</v>
      </c>
      <c r="S132">
        <f t="shared" si="22"/>
        <v>1.1100000000000008</v>
      </c>
      <c r="T132" s="13">
        <f t="shared" si="23"/>
        <v>27.552565865902423</v>
      </c>
      <c r="U132" s="14">
        <f t="shared" si="24"/>
        <v>-30.591178608927933</v>
      </c>
    </row>
    <row r="133" spans="1:21">
      <c r="A133">
        <f t="shared" si="19"/>
        <v>0</v>
      </c>
      <c r="B133">
        <f t="shared" si="25"/>
        <v>112</v>
      </c>
      <c r="C133">
        <f t="shared" si="20"/>
        <v>1.1200000000000008</v>
      </c>
      <c r="D133" s="13">
        <f>(Alfa1*SIN(miia*C133)-Alfa2*SIN(miib*C133))</f>
        <v>6.6116294205108197</v>
      </c>
      <c r="E133" s="14">
        <f>-(Alfa1*COS(miia*C133)-Alfa2*COS(miib*C133))</f>
        <v>40.929854486249489</v>
      </c>
      <c r="F133">
        <f>(miia*Alfa1*COS(miia*C133)-miib*Alfa2*COS(miib*C133))</f>
        <v>-133.59757009468177</v>
      </c>
      <c r="G133">
        <f>miia*Alfa1*SIN(miia*C133)-miib*Alfa2*SIN(miib*C133)</f>
        <v>375.77035230551451</v>
      </c>
      <c r="K133">
        <f t="shared" si="31"/>
        <v>5.811946409141127</v>
      </c>
      <c r="L133">
        <f t="shared" si="29"/>
        <v>-169.81134724313972</v>
      </c>
      <c r="M133">
        <f t="shared" si="30"/>
        <v>61.733115759958189</v>
      </c>
      <c r="N133">
        <f>N132+dfi</f>
        <v>4.7123889803846897</v>
      </c>
      <c r="O133">
        <f>Aktina*COS(N133)</f>
        <v>-1.286405877654051E-14</v>
      </c>
      <c r="P133">
        <f>Aktina*(SIN(N133))</f>
        <v>-70</v>
      </c>
      <c r="Q133">
        <f t="shared" si="21"/>
        <v>0</v>
      </c>
      <c r="R133">
        <f t="shared" si="26"/>
        <v>112</v>
      </c>
      <c r="S133">
        <f t="shared" si="22"/>
        <v>1.1200000000000008</v>
      </c>
      <c r="T133" s="13">
        <f t="shared" si="23"/>
        <v>20.35677161104536</v>
      </c>
      <c r="U133" s="14">
        <f t="shared" si="24"/>
        <v>-25.010061534958371</v>
      </c>
    </row>
    <row r="134" spans="1:21">
      <c r="A134">
        <f t="shared" si="19"/>
        <v>0</v>
      </c>
      <c r="B134">
        <f t="shared" si="25"/>
        <v>113</v>
      </c>
      <c r="C134">
        <f t="shared" si="20"/>
        <v>1.1300000000000008</v>
      </c>
      <c r="D134" s="13">
        <f>(Alfa1*SIN(miia*C134)-Alfa2*SIN(miib*C134))</f>
        <v>5.3529445983982775</v>
      </c>
      <c r="E134" s="14">
        <f>-(Alfa1*COS(miia*C134)-Alfa2*COS(miib*C134))</f>
        <v>44.614242255484001</v>
      </c>
      <c r="F134">
        <f>(miia*Alfa1*COS(miia*C134)-miib*Alfa2*COS(miib*C134))</f>
        <v>-118.16034113046243</v>
      </c>
      <c r="G134">
        <f>miia*Alfa1*SIN(miia*C134)-miib*Alfa2*SIN(miib*C134)</f>
        <v>360.67146045772176</v>
      </c>
      <c r="K134">
        <f t="shared" si="31"/>
        <v>5.8904862254808723</v>
      </c>
      <c r="L134">
        <f t="shared" si="29"/>
        <v>-172.28939498435378</v>
      </c>
      <c r="M134">
        <f t="shared" si="30"/>
        <v>56.357814676951406</v>
      </c>
      <c r="N134">
        <f>N133+dfi</f>
        <v>4.7752208334564852</v>
      </c>
      <c r="O134">
        <f>Aktina*COS(N134)</f>
        <v>4.3953363670518986</v>
      </c>
      <c r="P134">
        <f>Aktina*(SIN(N134))</f>
        <v>-69.86187098997901</v>
      </c>
      <c r="Q134">
        <f t="shared" si="21"/>
        <v>0</v>
      </c>
      <c r="R134">
        <f t="shared" si="26"/>
        <v>113</v>
      </c>
      <c r="S134">
        <f t="shared" si="22"/>
        <v>1.1300000000000008</v>
      </c>
      <c r="T134" s="13">
        <f t="shared" si="23"/>
        <v>13.373275817737968</v>
      </c>
      <c r="U134" s="14">
        <f t="shared" si="24"/>
        <v>-18.21960402816617</v>
      </c>
    </row>
    <row r="135" spans="1:21">
      <c r="A135">
        <f t="shared" si="19"/>
        <v>0</v>
      </c>
      <c r="B135">
        <f t="shared" si="25"/>
        <v>114</v>
      </c>
      <c r="C135">
        <f t="shared" si="20"/>
        <v>1.1400000000000008</v>
      </c>
      <c r="D135" s="13">
        <f>(Alfa1*SIN(miia*C135)-Alfa2*SIN(miib*C135))</f>
        <v>4.2476597223805825</v>
      </c>
      <c r="E135" s="14">
        <f>-(Alfa1*COS(miia*C135)-Alfa2*COS(miib*C135))</f>
        <v>48.134716840611816</v>
      </c>
      <c r="F135">
        <f>(miia*Alfa1*COS(miia*C135)-miib*Alfa2*COS(miib*C135))</f>
        <v>-102.95178098129499</v>
      </c>
      <c r="G135">
        <f>miia*Alfa1*SIN(miia*C135)-miib*Alfa2*SIN(miib*C135)</f>
        <v>343.0032825945384</v>
      </c>
      <c r="K135">
        <f t="shared" si="31"/>
        <v>5.9690260418206176</v>
      </c>
      <c r="L135">
        <f t="shared" si="29"/>
        <v>-174.33806246915066</v>
      </c>
      <c r="M135">
        <f t="shared" si="30"/>
        <v>50.804658468321392</v>
      </c>
      <c r="N135">
        <f>N134+dfi</f>
        <v>4.8380526865282807</v>
      </c>
      <c r="O135">
        <f>Aktina*COS(N135)</f>
        <v>8.7733263495012341</v>
      </c>
      <c r="P135">
        <f>Aktina*(SIN(N135))</f>
        <v>-69.448029092013456</v>
      </c>
      <c r="Q135">
        <f t="shared" si="21"/>
        <v>0</v>
      </c>
      <c r="R135">
        <f t="shared" si="26"/>
        <v>114</v>
      </c>
      <c r="S135">
        <f t="shared" si="22"/>
        <v>1.1400000000000008</v>
      </c>
      <c r="T135" s="13">
        <f t="shared" si="23"/>
        <v>6.8541819367146006</v>
      </c>
      <c r="U135" s="14">
        <f t="shared" si="24"/>
        <v>-10.389365344878218</v>
      </c>
    </row>
    <row r="136" spans="1:21">
      <c r="A136">
        <f t="shared" si="19"/>
        <v>0</v>
      </c>
      <c r="B136">
        <f t="shared" si="25"/>
        <v>115</v>
      </c>
      <c r="C136">
        <f t="shared" si="20"/>
        <v>1.1500000000000008</v>
      </c>
      <c r="D136" s="13">
        <f>(Alfa1*SIN(miia*C136)-Alfa2*SIN(miib*C136))</f>
        <v>3.2924728739019962</v>
      </c>
      <c r="E136" s="14">
        <f>-(Alfa1*COS(miia*C136)-Alfa2*COS(miib*C136))</f>
        <v>51.466090505107999</v>
      </c>
      <c r="F136">
        <f>(miia*Alfa1*COS(miia*C136)-miib*Alfa2*COS(miib*C136))</f>
        <v>-88.173786961985769</v>
      </c>
      <c r="G136">
        <f>miia*Alfa1*SIN(miia*C136)-miib*Alfa2*SIN(miib*C136)</f>
        <v>322.87062551045875</v>
      </c>
      <c r="K136">
        <f t="shared" si="31"/>
        <v>6.0475658581603629</v>
      </c>
      <c r="L136">
        <f t="shared" si="29"/>
        <v>-175.94471898123558</v>
      </c>
      <c r="M136">
        <f t="shared" si="30"/>
        <v>45.107884188706194</v>
      </c>
      <c r="N136">
        <f>N135+dfi</f>
        <v>4.9008845396000762</v>
      </c>
      <c r="O136">
        <f>Aktina*COS(N136)</f>
        <v>13.116692021000638</v>
      </c>
      <c r="P136">
        <f>Aktina*(SIN(N136))</f>
        <v>-68.760107551008232</v>
      </c>
      <c r="Q136">
        <f t="shared" si="21"/>
        <v>0</v>
      </c>
      <c r="R136">
        <f t="shared" si="26"/>
        <v>115</v>
      </c>
      <c r="S136">
        <f t="shared" si="22"/>
        <v>1.1500000000000008</v>
      </c>
      <c r="T136" s="13">
        <f t="shared" si="23"/>
        <v>1.0231119679636411</v>
      </c>
      <c r="U136" s="14">
        <f t="shared" si="24"/>
        <v>-1.7334891553130696</v>
      </c>
    </row>
    <row r="137" spans="1:21">
      <c r="A137">
        <f t="shared" si="19"/>
        <v>0</v>
      </c>
      <c r="B137">
        <f t="shared" si="25"/>
        <v>116</v>
      </c>
      <c r="C137">
        <f t="shared" si="20"/>
        <v>1.1600000000000008</v>
      </c>
      <c r="D137" s="13">
        <f>(Alfa1*SIN(miia*C137)-Alfa2*SIN(miib*C137))</f>
        <v>2.4821011567054079</v>
      </c>
      <c r="E137" s="14">
        <f>-(Alfa1*COS(miia*C137)-Alfa2*COS(miib*C137))</f>
        <v>54.584335485181199</v>
      </c>
      <c r="F137">
        <f>(miia*Alfa1*COS(miia*C137)-miib*Alfa2*COS(miib*C137))</f>
        <v>-74.020307007112677</v>
      </c>
      <c r="G137">
        <f>miia*Alfa1*SIN(miia*C137)-miib*Alfa2*SIN(miib*C137)</f>
        <v>300.4005140225733</v>
      </c>
      <c r="K137">
        <f t="shared" si="31"/>
        <v>6.1261056745001081</v>
      </c>
      <c r="L137">
        <f t="shared" si="29"/>
        <v>-177.09945894894398</v>
      </c>
      <c r="M137">
        <f t="shared" si="30"/>
        <v>39.302614345909319</v>
      </c>
      <c r="N137">
        <f>N136+dfi</f>
        <v>4.9637163926718717</v>
      </c>
      <c r="O137">
        <f>Aktina*COS(N137)</f>
        <v>17.408292101539725</v>
      </c>
      <c r="P137">
        <f>Aktina*(SIN(N137))</f>
        <v>-67.800821279004211</v>
      </c>
      <c r="Q137">
        <f t="shared" si="21"/>
        <v>0</v>
      </c>
      <c r="R137">
        <f t="shared" si="26"/>
        <v>116</v>
      </c>
      <c r="S137">
        <f t="shared" si="22"/>
        <v>1.1600000000000008</v>
      </c>
      <c r="T137" s="13">
        <f t="shared" si="23"/>
        <v>-3.9333462079044494</v>
      </c>
      <c r="U137" s="14">
        <f t="shared" si="24"/>
        <v>7.4968542730073509</v>
      </c>
    </row>
    <row r="138" spans="1:21">
      <c r="A138">
        <f t="shared" si="19"/>
        <v>0</v>
      </c>
      <c r="B138">
        <f t="shared" si="25"/>
        <v>117</v>
      </c>
      <c r="C138">
        <f t="shared" si="20"/>
        <v>1.1700000000000008</v>
      </c>
      <c r="D138" s="13">
        <f>(Alfa1*SIN(miia*C138)-Alfa2*SIN(miib*C138))</f>
        <v>1.8093705410826217</v>
      </c>
      <c r="E138" s="14">
        <f>-(Alfa1*COS(miia*C138)-Alfa2*COS(miib*C138))</f>
        <v>57.466800926516626</v>
      </c>
      <c r="F138">
        <f>(miia*Alfa1*COS(miia*C138)-miib*Alfa2*COS(miib*C138))</f>
        <v>-60.675286103724233</v>
      </c>
      <c r="G138">
        <f>miia*Alfa1*SIN(miia*C138)-miib*Alfa2*SIN(miib*C138)</f>
        <v>275.74110707707268</v>
      </c>
      <c r="K138">
        <f t="shared" si="31"/>
        <v>6.2046454908398534</v>
      </c>
      <c r="L138">
        <f t="shared" si="29"/>
        <v>-177.79516301638495</v>
      </c>
      <c r="M138">
        <f t="shared" si="30"/>
        <v>33.424640358959721</v>
      </c>
      <c r="N138">
        <f>N137+dfi</f>
        <v>5.0265482457436672</v>
      </c>
      <c r="O138">
        <f>Aktina*COS(N138)</f>
        <v>21.631189606246188</v>
      </c>
      <c r="P138">
        <f>Aktina*(SIN(N138))</f>
        <v>-66.573956140660798</v>
      </c>
      <c r="Q138">
        <f t="shared" si="21"/>
        <v>0</v>
      </c>
      <c r="R138">
        <f t="shared" si="26"/>
        <v>117</v>
      </c>
      <c r="S138">
        <f t="shared" si="22"/>
        <v>1.1700000000000008</v>
      </c>
      <c r="T138" s="13">
        <f t="shared" si="23"/>
        <v>-7.8726190970568171</v>
      </c>
      <c r="U138" s="14">
        <f t="shared" si="24"/>
        <v>17.022543101539846</v>
      </c>
    </row>
    <row r="139" spans="1:21">
      <c r="A139">
        <f t="shared" si="19"/>
        <v>0</v>
      </c>
      <c r="B139">
        <f t="shared" si="25"/>
        <v>118</v>
      </c>
      <c r="C139">
        <f t="shared" si="20"/>
        <v>1.1800000000000008</v>
      </c>
      <c r="D139" s="13">
        <f>(Alfa1*SIN(miia*C139)-Alfa2*SIN(miib*C139))</f>
        <v>1.2653257139447902</v>
      </c>
      <c r="E139" s="14">
        <f>-(Alfa1*COS(miia*C139)-Alfa2*COS(miib*C139))</f>
        <v>60.092417944508085</v>
      </c>
      <c r="F139">
        <f>(miia*Alfa1*COS(miia*C139)-miib*Alfa2*COS(miib*C139))</f>
        <v>-48.310722075745161</v>
      </c>
      <c r="G139">
        <f>miia*Alfa1*SIN(miia*C139)-miib*Alfa2*SIN(miib*C139)</f>
        <v>249.06040824171498</v>
      </c>
      <c r="K139">
        <f t="shared" si="31"/>
        <v>6.2831853071795987</v>
      </c>
      <c r="L139">
        <f t="shared" si="29"/>
        <v>-178.02754193663759</v>
      </c>
      <c r="M139">
        <f t="shared" si="30"/>
        <v>27.510201892111635</v>
      </c>
      <c r="N139">
        <f>N138+dfi</f>
        <v>5.0893800988154627</v>
      </c>
      <c r="O139">
        <f>Aktina*COS(N139)</f>
        <v>25.768718687927308</v>
      </c>
      <c r="P139">
        <f>Aktina*(SIN(N139))</f>
        <v>-65.084354012177656</v>
      </c>
      <c r="Q139">
        <f t="shared" si="21"/>
        <v>0</v>
      </c>
      <c r="R139">
        <f t="shared" si="26"/>
        <v>118</v>
      </c>
      <c r="S139">
        <f t="shared" si="22"/>
        <v>1.1800000000000008</v>
      </c>
      <c r="T139" s="13">
        <f t="shared" si="23"/>
        <v>-10.701281757582889</v>
      </c>
      <c r="U139" s="14">
        <f t="shared" si="24"/>
        <v>26.546743739622098</v>
      </c>
    </row>
    <row r="140" spans="1:21">
      <c r="A140">
        <f t="shared" si="19"/>
        <v>0</v>
      </c>
      <c r="B140">
        <f t="shared" si="25"/>
        <v>119</v>
      </c>
      <c r="C140">
        <f t="shared" si="20"/>
        <v>1.1900000000000008</v>
      </c>
      <c r="D140" s="13">
        <f>(Alfa1*SIN(miia*C140)-Alfa2*SIN(miib*C140))</f>
        <v>0.83935874172375513</v>
      </c>
      <c r="E140" s="14">
        <f>-(Alfa1*COS(miia*C140)-Alfa2*COS(miib*C140))</f>
        <v>62.441890812221729</v>
      </c>
      <c r="F140">
        <f>(miia*Alfa1*COS(miia*C140)-miib*Alfa2*COS(miib*C140))</f>
        <v>-37.084850411742963</v>
      </c>
      <c r="G140">
        <f>miia*Alfa1*SIN(miia*C140)-miib*Alfa2*SIN(miib*C140)</f>
        <v>220.54478299157796</v>
      </c>
      <c r="N140">
        <f>N139+dfi</f>
        <v>5.1522119518872582</v>
      </c>
      <c r="O140">
        <f>Aktina*COS(N140)</f>
        <v>29.804550409554913</v>
      </c>
      <c r="P140">
        <f>Aktina*(SIN(N140))</f>
        <v>-63.337893672621448</v>
      </c>
      <c r="Q140">
        <f t="shared" si="21"/>
        <v>0</v>
      </c>
      <c r="R140">
        <f t="shared" si="26"/>
        <v>119</v>
      </c>
      <c r="S140">
        <f t="shared" si="22"/>
        <v>1.1900000000000008</v>
      </c>
      <c r="T140" s="13">
        <f t="shared" si="23"/>
        <v>-12.378146672739113</v>
      </c>
      <c r="U140" s="14">
        <f t="shared" si="24"/>
        <v>35.765916098205366</v>
      </c>
    </row>
    <row r="141" spans="1:21">
      <c r="A141">
        <f t="shared" si="19"/>
        <v>0</v>
      </c>
      <c r="B141">
        <f t="shared" si="25"/>
        <v>120</v>
      </c>
      <c r="C141">
        <f t="shared" si="20"/>
        <v>1.2000000000000008</v>
      </c>
      <c r="D141" s="13">
        <f>(Alfa1*SIN(miia*C141)-Alfa2*SIN(miib*C141))</f>
        <v>0.51935516260636483</v>
      </c>
      <c r="E141" s="14">
        <f>-(Alfa1*COS(miia*C141)-Alfa2*COS(miib*C141))</f>
        <v>64.497872414108727</v>
      </c>
      <c r="F141">
        <f>(miia*Alfa1*COS(miia*C141)-miib*Alfa2*COS(miib*C141))</f>
        <v>-27.140476514169762</v>
      </c>
      <c r="G141">
        <f>miia*Alfa1*SIN(miia*C141)-miib*Alfa2*SIN(miib*C141)</f>
        <v>190.39729711318142</v>
      </c>
      <c r="N141">
        <f>N140+dfi</f>
        <v>5.2150438049590537</v>
      </c>
      <c r="O141">
        <f>Aktina*COS(N141)</f>
        <v>33.722757187119882</v>
      </c>
      <c r="P141">
        <f>Aktina*(SIN(N141))</f>
        <v>-61.341467603070555</v>
      </c>
      <c r="Q141">
        <f t="shared" si="21"/>
        <v>0</v>
      </c>
      <c r="R141">
        <f t="shared" si="26"/>
        <v>120</v>
      </c>
      <c r="S141">
        <f t="shared" si="22"/>
        <v>1.2000000000000008</v>
      </c>
      <c r="T141" s="13">
        <f t="shared" si="23"/>
        <v>-12.915190540216622</v>
      </c>
      <c r="U141" s="14">
        <f t="shared" si="24"/>
        <v>44.381153812432899</v>
      </c>
    </row>
    <row r="142" spans="1:21">
      <c r="A142">
        <f t="shared" si="19"/>
        <v>0</v>
      </c>
      <c r="B142">
        <f t="shared" si="25"/>
        <v>121</v>
      </c>
      <c r="C142">
        <f t="shared" si="20"/>
        <v>1.2100000000000009</v>
      </c>
      <c r="D142" s="13">
        <f>(Alfa1*SIN(miia*C142)-Alfa2*SIN(miib*C142))</f>
        <v>0.29185594816425464</v>
      </c>
      <c r="E142" s="14">
        <f>-(Alfa1*COS(miia*C142)-Alfa2*COS(miib*C142))</f>
        <v>66.245122255739545</v>
      </c>
      <c r="F142">
        <f>(miia*Alfa1*COS(miia*C142)-miib*Alfa2*COS(miib*C142))</f>
        <v>-18.603472250433441</v>
      </c>
      <c r="G142">
        <f>miia*Alfa1*SIN(miia*C142)-miib*Alfa2*SIN(miib*C142)</f>
        <v>158.83589232792897</v>
      </c>
      <c r="N142">
        <f>N141+dfi</f>
        <v>5.2778756580308492</v>
      </c>
      <c r="O142">
        <f>Aktina*COS(N142)</f>
        <v>37.507875648529563</v>
      </c>
      <c r="P142">
        <f>Aktina*(SIN(N142))</f>
        <v>-59.102954785141179</v>
      </c>
      <c r="Q142">
        <f t="shared" si="21"/>
        <v>0</v>
      </c>
      <c r="R142">
        <f t="shared" si="26"/>
        <v>121</v>
      </c>
      <c r="S142">
        <f t="shared" si="22"/>
        <v>1.2100000000000009</v>
      </c>
      <c r="T142" s="13">
        <f t="shared" si="23"/>
        <v>-12.376289175577273</v>
      </c>
      <c r="U142" s="14">
        <f t="shared" si="24"/>
        <v>52.109414937459221</v>
      </c>
    </row>
    <row r="143" spans="1:21">
      <c r="A143">
        <f t="shared" si="19"/>
        <v>0</v>
      </c>
      <c r="B143">
        <f t="shared" si="25"/>
        <v>122</v>
      </c>
      <c r="C143">
        <f t="shared" si="20"/>
        <v>1.2200000000000009</v>
      </c>
      <c r="D143" s="13">
        <f>(Alfa1*SIN(miia*C143)-Alfa2*SIN(miib*C143))</f>
        <v>0.14223361383846189</v>
      </c>
      <c r="E143" s="14">
        <f>-(Alfa1*COS(miia*C143)-Alfa2*COS(miib*C143))</f>
        <v>67.670645489062252</v>
      </c>
      <c r="F143">
        <f>(miia*Alfa1*COS(miia*C143)-miib*Alfa2*COS(miib*C143))</f>
        <v>-11.581452019187168</v>
      </c>
      <c r="G143">
        <f>miia*Alfa1*SIN(miia*C143)-miib*Alfa2*SIN(miib*C143)</f>
        <v>126.09141685207945</v>
      </c>
      <c r="N143">
        <f>N142+dfi</f>
        <v>5.3407075111026447</v>
      </c>
      <c r="O143">
        <f>Aktina*COS(N143)</f>
        <v>41.144967660472908</v>
      </c>
      <c r="P143">
        <f>Aktina*(SIN(N143))</f>
        <v>-56.63118960624648</v>
      </c>
      <c r="Q143">
        <f t="shared" si="21"/>
        <v>0</v>
      </c>
      <c r="R143">
        <f t="shared" si="26"/>
        <v>122</v>
      </c>
      <c r="S143">
        <f t="shared" si="22"/>
        <v>1.2200000000000009</v>
      </c>
      <c r="T143" s="13">
        <f t="shared" si="23"/>
        <v>-10.873818834941666</v>
      </c>
      <c r="U143" s="14">
        <f t="shared" si="24"/>
        <v>58.694202236978867</v>
      </c>
    </row>
    <row r="144" spans="1:21">
      <c r="A144">
        <f t="shared" si="19"/>
        <v>0</v>
      </c>
      <c r="B144">
        <f t="shared" si="25"/>
        <v>123</v>
      </c>
      <c r="C144">
        <f t="shared" si="20"/>
        <v>1.2300000000000009</v>
      </c>
      <c r="D144" s="13">
        <f>(Alfa1*SIN(miia*C144)-Alfa2*SIN(miib*C144))</f>
        <v>5.4880614582087262E-2</v>
      </c>
      <c r="E144" s="14">
        <f>-(Alfa1*COS(miia*C144)-Alfa2*COS(miib*C144))</f>
        <v>68.763811597216176</v>
      </c>
      <c r="F144">
        <f>(miia*Alfa1*COS(miia*C144)-miib*Alfa2*COS(miib*C144))</f>
        <v>-6.1626417257668322</v>
      </c>
      <c r="G144">
        <f>miia*Alfa1*SIN(miia*C144)-miib*Alfa2*SIN(miib*C144)</f>
        <v>92.405530050938367</v>
      </c>
      <c r="N144">
        <f>N143+dfi</f>
        <v>5.4035393641744403</v>
      </c>
      <c r="O144">
        <f>Aktina*COS(N144)</f>
        <v>44.619679282408057</v>
      </c>
      <c r="P144">
        <f>Aktina*(SIN(N144))</f>
        <v>-53.935926994305426</v>
      </c>
      <c r="Q144">
        <f t="shared" si="21"/>
        <v>0</v>
      </c>
      <c r="R144">
        <f t="shared" si="26"/>
        <v>123</v>
      </c>
      <c r="S144">
        <f t="shared" si="22"/>
        <v>1.2300000000000009</v>
      </c>
      <c r="T144" s="13">
        <f t="shared" si="23"/>
        <v>-8.5632679658685582</v>
      </c>
      <c r="U144" s="14">
        <f t="shared" si="24"/>
        <v>63.915273307036315</v>
      </c>
    </row>
    <row r="145" spans="1:21">
      <c r="A145">
        <f t="shared" si="19"/>
        <v>0</v>
      </c>
      <c r="B145">
        <f t="shared" si="25"/>
        <v>124</v>
      </c>
      <c r="C145">
        <f t="shared" si="20"/>
        <v>1.2400000000000009</v>
      </c>
      <c r="D145" s="13">
        <f>(Alfa1*SIN(miia*C145)-Alfa2*SIN(miib*C145))</f>
        <v>1.3408037689277119E-2</v>
      </c>
      <c r="E145" s="14">
        <f>-(Alfa1*COS(miia*C145)-Alfa2*COS(miib*C145))</f>
        <v>69.516451580923686</v>
      </c>
      <c r="F145">
        <f>(miia*Alfa1*COS(miia*C145)-miib*Alfa2*COS(miib*C145))</f>
        <v>-2.4149521070156368</v>
      </c>
      <c r="G145">
        <f>miia*Alfa1*SIN(miia*C145)-miib*Alfa2*SIN(miib*C145)</f>
        <v>58.028501595351599</v>
      </c>
      <c r="N145">
        <f>N144+dfi</f>
        <v>5.4663712172462358</v>
      </c>
      <c r="O145">
        <f>Aktina*COS(N145)</f>
        <v>47.918297415007977</v>
      </c>
      <c r="P145">
        <f>Aktina*(SIN(N145))</f>
        <v>-51.027803919499021</v>
      </c>
      <c r="Q145">
        <f t="shared" si="21"/>
        <v>0</v>
      </c>
      <c r="R145">
        <f t="shared" si="26"/>
        <v>124</v>
      </c>
      <c r="S145">
        <f t="shared" si="22"/>
        <v>1.2400000000000009</v>
      </c>
      <c r="T145" s="13">
        <f t="shared" si="23"/>
        <v>-5.6360832729741652</v>
      </c>
      <c r="U145" s="14">
        <f t="shared" si="24"/>
        <v>67.596998574946426</v>
      </c>
    </row>
    <row r="146" spans="1:21">
      <c r="A146">
        <f t="shared" si="19"/>
        <v>0</v>
      </c>
      <c r="B146">
        <f t="shared" si="25"/>
        <v>125</v>
      </c>
      <c r="C146">
        <f t="shared" si="20"/>
        <v>1.2500000000000009</v>
      </c>
      <c r="D146" s="13">
        <f>(Alfa1*SIN(miia*C146)-Alfa2*SIN(miib*C146))</f>
        <v>8.5250069130138328E-4</v>
      </c>
      <c r="E146" s="14">
        <f>-(Alfa1*COS(miia*C146)-Alfa2*COS(miib*C146))</f>
        <v>69.922932697976876</v>
      </c>
      <c r="F146">
        <f>(miia*Alfa1*COS(miia*C146)-miib*Alfa2*COS(miib*C146))</f>
        <v>-0.38526577738093692</v>
      </c>
      <c r="G146">
        <f>miia*Alfa1*SIN(miia*C146)-miib*Alfa2*SIN(miib*C146)</f>
        <v>23.216926576373645</v>
      </c>
      <c r="N146">
        <f>N145+dfi</f>
        <v>5.5292030703180313</v>
      </c>
      <c r="O146">
        <f>Aktina*COS(N146)</f>
        <v>51.027803919498574</v>
      </c>
      <c r="P146">
        <f>Aktina*(SIN(N146))</f>
        <v>-47.918297415008453</v>
      </c>
      <c r="Q146">
        <f t="shared" si="21"/>
        <v>0</v>
      </c>
      <c r="R146">
        <f t="shared" si="26"/>
        <v>125</v>
      </c>
      <c r="S146">
        <f t="shared" si="22"/>
        <v>1.2500000000000009</v>
      </c>
      <c r="T146" s="13">
        <f t="shared" si="23"/>
        <v>-2.3110448461297262</v>
      </c>
      <c r="U146" s="14">
        <f t="shared" si="24"/>
        <v>69.615038186472006</v>
      </c>
    </row>
    <row r="147" spans="1:21">
      <c r="A147">
        <f t="shared" si="19"/>
        <v>0</v>
      </c>
      <c r="B147">
        <f t="shared" si="25"/>
        <v>126</v>
      </c>
      <c r="C147">
        <f t="shared" si="20"/>
        <v>1.2600000000000009</v>
      </c>
      <c r="D147" s="13">
        <f>(Alfa1*SIN(miia*C147)-Alfa2*SIN(miib*C147))</f>
        <v>-1.109207764637965E-4</v>
      </c>
      <c r="E147" s="14">
        <f>-(Alfa1*COS(miia*C147)-Alfa2*COS(miib*C147))</f>
        <v>69.980210026249466</v>
      </c>
      <c r="F147">
        <f>(miia*Alfa1*COS(miia*C147)-miib*Alfa2*COS(miib*C147))</f>
        <v>-9.8945205895830668E-2</v>
      </c>
      <c r="G147">
        <f>miia*Alfa1*SIN(miia*C147)-miib*Alfa2*SIN(miib*C147)</f>
        <v>-11.768621131283268</v>
      </c>
      <c r="N147">
        <f>N146+dfi</f>
        <v>5.5920349233898268</v>
      </c>
      <c r="O147">
        <f>Aktina*COS(N147)</f>
        <v>53.935926994305014</v>
      </c>
      <c r="P147">
        <f>Aktina*(SIN(N147))</f>
        <v>-44.619679282408562</v>
      </c>
      <c r="Q147">
        <f t="shared" si="21"/>
        <v>0</v>
      </c>
      <c r="R147">
        <f t="shared" si="26"/>
        <v>126</v>
      </c>
      <c r="S147">
        <f t="shared" si="22"/>
        <v>1.2600000000000009</v>
      </c>
      <c r="T147" s="13">
        <f t="shared" si="23"/>
        <v>1.1754758856521477</v>
      </c>
      <c r="U147" s="14">
        <f t="shared" si="24"/>
        <v>69.901074841224684</v>
      </c>
    </row>
    <row r="148" spans="1:21">
      <c r="A148">
        <f t="shared" si="19"/>
        <v>0</v>
      </c>
      <c r="B148">
        <f t="shared" si="25"/>
        <v>127</v>
      </c>
      <c r="C148">
        <f t="shared" si="20"/>
        <v>1.2700000000000009</v>
      </c>
      <c r="D148" s="13">
        <f>(Alfa1*SIN(miia*C148)-Alfa2*SIN(miib*C148))</f>
        <v>-6.9519712072727557E-3</v>
      </c>
      <c r="E148" s="14">
        <f>-(Alfa1*COS(miia*C148)-Alfa2*COS(miib*C148))</f>
        <v>69.687854346824452</v>
      </c>
      <c r="F148">
        <f>(miia*Alfa1*COS(miia*C148)-miib*Alfa2*COS(miib*C148))</f>
        <v>-1.5595665991340866</v>
      </c>
      <c r="G148">
        <f>miia*Alfa1*SIN(miia*C148)-miib*Alfa2*SIN(miib*C148)</f>
        <v>-46.66597435301982</v>
      </c>
      <c r="N148">
        <f>N147+dfi</f>
        <v>5.6548667764616223</v>
      </c>
      <c r="O148">
        <f>Aktina*COS(N148)</f>
        <v>56.631189606246089</v>
      </c>
      <c r="P148">
        <f>Aktina*(SIN(N148))</f>
        <v>-41.144967660473434</v>
      </c>
      <c r="Q148">
        <f t="shared" si="21"/>
        <v>0</v>
      </c>
      <c r="R148">
        <f t="shared" si="26"/>
        <v>127</v>
      </c>
      <c r="S148">
        <f t="shared" si="22"/>
        <v>1.2700000000000009</v>
      </c>
      <c r="T148" s="13">
        <f t="shared" si="23"/>
        <v>4.5799767987588016</v>
      </c>
      <c r="U148" s="14">
        <f t="shared" si="24"/>
        <v>68.445416133233849</v>
      </c>
    </row>
    <row r="149" spans="1:21">
      <c r="A149">
        <f t="shared" si="19"/>
        <v>0</v>
      </c>
      <c r="B149">
        <f t="shared" si="25"/>
        <v>128</v>
      </c>
      <c r="C149">
        <f t="shared" si="20"/>
        <v>1.2800000000000009</v>
      </c>
      <c r="D149" s="13">
        <f>(Alfa1*SIN(miia*C149)-Alfa2*SIN(miib*C149))</f>
        <v>-3.7066973987131213E-2</v>
      </c>
      <c r="E149" s="14">
        <f>-(Alfa1*COS(miia*C149)-Alfa2*COS(miib*C149))</f>
        <v>69.048056074989063</v>
      </c>
      <c r="F149">
        <f>(miia*Alfa1*COS(miia*C149)-miib*Alfa2*COS(miib*C149))</f>
        <v>-4.7488823808437246</v>
      </c>
      <c r="G149">
        <f>miia*Alfa1*SIN(miia*C149)-miib*Alfa2*SIN(miib*C149)</f>
        <v>-81.213773655477311</v>
      </c>
      <c r="N149">
        <f>N148+dfi</f>
        <v>5.7176986295334178</v>
      </c>
      <c r="O149">
        <f>Aktina*COS(N149)</f>
        <v>59.102954785140838</v>
      </c>
      <c r="P149">
        <f>Aktina*(SIN(N149))</f>
        <v>-37.507875648530117</v>
      </c>
      <c r="Q149">
        <f t="shared" si="21"/>
        <v>0</v>
      </c>
      <c r="R149">
        <f t="shared" si="26"/>
        <v>128</v>
      </c>
      <c r="S149">
        <f t="shared" si="22"/>
        <v>1.2800000000000009</v>
      </c>
      <c r="T149" s="13">
        <f t="shared" si="23"/>
        <v>7.6625769210850176</v>
      </c>
      <c r="U149" s="14">
        <f t="shared" si="24"/>
        <v>65.297363861111748</v>
      </c>
    </row>
    <row r="150" spans="1:21">
      <c r="A150">
        <f t="shared" ref="A150:A213" si="32">IF(B150=$AC$1,1,0)</f>
        <v>0</v>
      </c>
      <c r="B150">
        <f t="shared" si="25"/>
        <v>129</v>
      </c>
      <c r="C150">
        <f t="shared" ref="C150:C213" si="33">C149+dt</f>
        <v>1.2900000000000009</v>
      </c>
      <c r="D150" s="13">
        <f>(Alfa1*SIN(miia*C150)-Alfa2*SIN(miib*C150))</f>
        <v>-0.10756136048517373</v>
      </c>
      <c r="E150" s="14">
        <f>-(Alfa1*COS(miia*C150)-Alfa2*COS(miib*C150))</f>
        <v>68.06560520071389</v>
      </c>
      <c r="F150">
        <f>(miia*Alfa1*COS(miia*C150)-miib*Alfa2*COS(miib*C150))</f>
        <v>-9.6270126476192672</v>
      </c>
      <c r="G150">
        <f>miia*Alfa1*SIN(miia*C150)-miib*Alfa2*SIN(miib*C150)</f>
        <v>-115.15386050062138</v>
      </c>
      <c r="N150">
        <f>N149+dfi</f>
        <v>5.7805304826052133</v>
      </c>
      <c r="O150">
        <f>Aktina*COS(N150)</f>
        <v>61.341467603070242</v>
      </c>
      <c r="P150">
        <f>Aktina*(SIN(N150))</f>
        <v>-33.72275718712045</v>
      </c>
      <c r="Q150">
        <f t="shared" ref="Q150:Q213" si="34">IF(R150=$AC$1,1,0)</f>
        <v>0</v>
      </c>
      <c r="R150">
        <f t="shared" si="26"/>
        <v>129</v>
      </c>
      <c r="S150">
        <f t="shared" ref="S150:S213" si="35">S149+dt</f>
        <v>1.2900000000000009</v>
      </c>
      <c r="T150" s="13">
        <f t="shared" ref="T150:T213" si="36">IF(R150&lt;MAX_TIME,Aktina*SIN(epsilon*S150)*COS(D*S150),Aktina*SIN(epsilon*MAX_TIME*dt)*COS(D*MAX_TIME*dt))</f>
        <v>10.197620404382302</v>
      </c>
      <c r="U150" s="14">
        <f t="shared" ref="U150:U213" si="37">IF(R150&lt;MAX_TIME,Aktina*COS(epsilon*S150)*COS(D*S150),Aktina*COS(epsilon*MAX_TIME*dt)*COS(D*MAX_TIME*dt))</f>
        <v>60.563335755396317</v>
      </c>
    </row>
    <row r="151" spans="1:21">
      <c r="A151">
        <f t="shared" si="32"/>
        <v>0</v>
      </c>
      <c r="B151">
        <f t="shared" ref="B151:B214" si="38">B150+1</f>
        <v>130</v>
      </c>
      <c r="C151">
        <f t="shared" si="33"/>
        <v>1.3000000000000009</v>
      </c>
      <c r="D151" s="13">
        <f>(Alfa1*SIN(miia*C151)-Alfa2*SIN(miib*C151))</f>
        <v>-0.23503525147645199</v>
      </c>
      <c r="E151" s="14">
        <f>-(Alfa1*COS(miia*C151)-Alfa2*COS(miib*C151))</f>
        <v>66.747847434478871</v>
      </c>
      <c r="F151">
        <f>(miia*Alfa1*COS(miia*C151)-miib*Alfa2*COS(miib*C151))</f>
        <v>-16.132863664826971</v>
      </c>
      <c r="G151">
        <f>miia*Alfa1*SIN(miia*C151)-miib*Alfa2*SIN(miib*C151)</f>
        <v>-148.23363914670938</v>
      </c>
      <c r="N151">
        <f>N150+dfi</f>
        <v>5.8433623356770088</v>
      </c>
      <c r="O151">
        <f>Aktina*COS(N151)</f>
        <v>63.337893672621171</v>
      </c>
      <c r="P151">
        <f>Aktina*(SIN(N151))</f>
        <v>-29.804550409555507</v>
      </c>
      <c r="Q151">
        <f t="shared" si="34"/>
        <v>0</v>
      </c>
      <c r="R151">
        <f t="shared" ref="R151:R214" si="39">R150+1</f>
        <v>130</v>
      </c>
      <c r="S151">
        <f t="shared" si="35"/>
        <v>1.3000000000000009</v>
      </c>
      <c r="T151" s="13">
        <f t="shared" si="36"/>
        <v>11.983699477853776</v>
      </c>
      <c r="U151" s="14">
        <f t="shared" si="37"/>
        <v>54.402813632258628</v>
      </c>
    </row>
    <row r="152" spans="1:21">
      <c r="A152">
        <f t="shared" si="32"/>
        <v>0</v>
      </c>
      <c r="B152">
        <f t="shared" si="38"/>
        <v>131</v>
      </c>
      <c r="C152">
        <f t="shared" si="33"/>
        <v>1.3100000000000009</v>
      </c>
      <c r="D152" s="13">
        <f>(Alfa1*SIN(miia*C152)-Alfa2*SIN(miib*C152))</f>
        <v>-0.4353743420409586</v>
      </c>
      <c r="E152" s="14">
        <f>-(Alfa1*COS(miia*C152)-Alfa2*COS(miib*C152))</f>
        <v>65.104616986610495</v>
      </c>
      <c r="F152">
        <f>(miia*Alfa1*COS(miia*C152)-miib*Alfa2*COS(miib*C152))</f>
        <v>-24.184769171246813</v>
      </c>
      <c r="G152">
        <f>miia*Alfa1*SIN(miia*C152)-miib*Alfa2*SIN(miib*C152)</f>
        <v>-180.20838424053824</v>
      </c>
      <c r="N152">
        <f>N151+dfi</f>
        <v>5.9061941887488043</v>
      </c>
      <c r="O152">
        <f>Aktina*COS(N152)</f>
        <v>65.084354012177414</v>
      </c>
      <c r="P152">
        <f>Aktina*(SIN(N152))</f>
        <v>-25.768718687927912</v>
      </c>
      <c r="Q152">
        <f t="shared" si="34"/>
        <v>0</v>
      </c>
      <c r="R152">
        <f t="shared" si="39"/>
        <v>131</v>
      </c>
      <c r="S152">
        <f t="shared" si="35"/>
        <v>1.3100000000000009</v>
      </c>
      <c r="T152" s="13">
        <f t="shared" si="36"/>
        <v>12.852686540348079</v>
      </c>
      <c r="U152" s="14">
        <f t="shared" si="37"/>
        <v>47.022277602558688</v>
      </c>
    </row>
    <row r="153" spans="1:21">
      <c r="A153">
        <f t="shared" si="32"/>
        <v>0</v>
      </c>
      <c r="B153">
        <f t="shared" si="38"/>
        <v>132</v>
      </c>
      <c r="C153">
        <f t="shared" si="33"/>
        <v>1.320000000000001</v>
      </c>
      <c r="D153" s="13">
        <f>(Alfa1*SIN(miia*C153)-Alfa2*SIN(miib*C153))</f>
        <v>-0.7235482874557988</v>
      </c>
      <c r="E153" s="14">
        <f>-(Alfa1*COS(miia*C153)-Alfa2*COS(miib*C153))</f>
        <v>63.148146636341671</v>
      </c>
      <c r="F153">
        <f>(miia*Alfa1*COS(miia*C153)-miib*Alfa2*COS(miib*C153))</f>
        <v>-33.681348007552828</v>
      </c>
      <c r="G153">
        <f>miia*Alfa1*SIN(miia*C153)-miib*Alfa2*SIN(miib*C153)</f>
        <v>-210.84347158481006</v>
      </c>
      <c r="N153">
        <f>N152+dfi</f>
        <v>5.9690260418205998</v>
      </c>
      <c r="O153">
        <f>Aktina*COS(N153)</f>
        <v>66.573956140660599</v>
      </c>
      <c r="P153">
        <f>Aktina*(SIN(N153))</f>
        <v>-21.631189606246807</v>
      </c>
      <c r="Q153">
        <f t="shared" si="34"/>
        <v>0</v>
      </c>
      <c r="R153">
        <f t="shared" si="39"/>
        <v>132</v>
      </c>
      <c r="S153">
        <f t="shared" si="35"/>
        <v>1.320000000000001</v>
      </c>
      <c r="T153" s="13">
        <f t="shared" si="36"/>
        <v>12.677405292491512</v>
      </c>
      <c r="U153" s="14">
        <f t="shared" si="37"/>
        <v>38.667365240171343</v>
      </c>
    </row>
    <row r="154" spans="1:21">
      <c r="A154">
        <f t="shared" si="32"/>
        <v>0</v>
      </c>
      <c r="B154">
        <f t="shared" si="38"/>
        <v>133</v>
      </c>
      <c r="C154">
        <f t="shared" si="33"/>
        <v>1.330000000000001</v>
      </c>
      <c r="D154" s="13">
        <f>(Alfa1*SIN(miia*C154)-Alfa2*SIN(miib*C154))</f>
        <v>-1.1134187117433356</v>
      </c>
      <c r="E154" s="14">
        <f>-(Alfa1*COS(miia*C154)-Alfa2*COS(miib*C154))</f>
        <v>60.892955968335968</v>
      </c>
      <c r="F154">
        <f>(miia*Alfa1*COS(miia*C154)-miib*Alfa2*COS(miib*C154))</f>
        <v>-44.502569395397558</v>
      </c>
      <c r="G154">
        <f>miia*Alfa1*SIN(miia*C154)-miib*Alfa2*SIN(miib*C154)</f>
        <v>-239.91651032752981</v>
      </c>
      <c r="N154">
        <f>N153+dfi</f>
        <v>6.0318578948923953</v>
      </c>
      <c r="O154">
        <f>Aktina*COS(N154)</f>
        <v>67.80082127900404</v>
      </c>
      <c r="P154">
        <f>Aktina*(SIN(N154))</f>
        <v>-17.408292101540358</v>
      </c>
      <c r="Q154">
        <f t="shared" si="34"/>
        <v>0</v>
      </c>
      <c r="R154">
        <f t="shared" si="39"/>
        <v>133</v>
      </c>
      <c r="S154">
        <f t="shared" si="35"/>
        <v>1.330000000000001</v>
      </c>
      <c r="T154" s="13">
        <f t="shared" si="36"/>
        <v>11.377625408843107</v>
      </c>
      <c r="U154" s="14">
        <f t="shared" si="37"/>
        <v>29.613564393266639</v>
      </c>
    </row>
    <row r="155" spans="1:21">
      <c r="A155">
        <f t="shared" si="32"/>
        <v>0</v>
      </c>
      <c r="B155">
        <f t="shared" si="38"/>
        <v>134</v>
      </c>
      <c r="C155">
        <f t="shared" si="33"/>
        <v>1.340000000000001</v>
      </c>
      <c r="D155" s="13">
        <f>(Alfa1*SIN(miia*C155)-Alfa2*SIN(miib*C155))</f>
        <v>-1.6175588632175035</v>
      </c>
      <c r="E155" s="14">
        <f>-(Alfa1*COS(miia*C155)-Alfa2*COS(miib*C155))</f>
        <v>58.355718867228916</v>
      </c>
      <c r="F155">
        <f>(miia*Alfa1*COS(miia*C155)-miib*Alfa2*COS(miib*C155))</f>
        <v>-56.51101509243307</v>
      </c>
      <c r="G155">
        <f>miia*Alfa1*SIN(miia*C155)-miib*Alfa2*SIN(miib*C155)</f>
        <v>-267.21935579944659</v>
      </c>
      <c r="N155">
        <f>N154+dfi</f>
        <v>6.0946897479641908</v>
      </c>
      <c r="O155">
        <f>Aktina*COS(N155)</f>
        <v>68.760107551008105</v>
      </c>
      <c r="P155">
        <f>Aktina*(SIN(N155))</f>
        <v>-13.116692021001278</v>
      </c>
      <c r="Q155">
        <f t="shared" si="34"/>
        <v>0</v>
      </c>
      <c r="R155">
        <f t="shared" si="39"/>
        <v>134</v>
      </c>
      <c r="S155">
        <f t="shared" si="35"/>
        <v>1.340000000000001</v>
      </c>
      <c r="T155" s="13">
        <f t="shared" si="36"/>
        <v>8.9241325235685522</v>
      </c>
      <c r="U155" s="14">
        <f t="shared" si="37"/>
        <v>20.155805834768802</v>
      </c>
    </row>
    <row r="156" spans="1:21">
      <c r="A156">
        <f t="shared" si="32"/>
        <v>0</v>
      </c>
      <c r="B156">
        <f t="shared" si="38"/>
        <v>135</v>
      </c>
      <c r="C156">
        <f t="shared" si="33"/>
        <v>1.350000000000001</v>
      </c>
      <c r="D156" s="13">
        <f>(Alfa1*SIN(miia*C156)-Alfa2*SIN(miib*C156))</f>
        <v>-2.2470868235577406</v>
      </c>
      <c r="E156" s="14">
        <f>-(Alfa1*COS(miia*C156)-Alfa2*COS(miib*C156))</f>
        <v>55.555111562720739</v>
      </c>
      <c r="F156">
        <f>(miia*Alfa1*COS(miia*C156)-miib*Alfa2*COS(miib*C156))</f>
        <v>-69.553325655144533</v>
      </c>
      <c r="G156">
        <f>miia*Alfa1*SIN(miia*C156)-miib*Alfa2*SIN(miib*C156)</f>
        <v>-292.55998341085825</v>
      </c>
      <c r="N156">
        <f>N155+dfi</f>
        <v>6.1575216010359863</v>
      </c>
      <c r="O156">
        <f>Aktina*COS(N156)</f>
        <v>69.448029092013371</v>
      </c>
      <c r="P156">
        <f>Aktina*(SIN(N156))</f>
        <v>-8.7733263495018807</v>
      </c>
      <c r="Q156">
        <f t="shared" si="34"/>
        <v>0</v>
      </c>
      <c r="R156">
        <f t="shared" si="39"/>
        <v>135</v>
      </c>
      <c r="S156">
        <f t="shared" si="35"/>
        <v>1.350000000000001</v>
      </c>
      <c r="T156" s="13">
        <f t="shared" si="36"/>
        <v>5.3407025648504893</v>
      </c>
      <c r="U156" s="14">
        <f t="shared" si="37"/>
        <v>10.597364910161051</v>
      </c>
    </row>
    <row r="157" spans="1:21">
      <c r="A157">
        <f t="shared" si="32"/>
        <v>0</v>
      </c>
      <c r="B157">
        <f t="shared" si="38"/>
        <v>136</v>
      </c>
      <c r="C157">
        <f t="shared" si="33"/>
        <v>1.360000000000001</v>
      </c>
      <c r="D157" s="13">
        <f>(Alfa1*SIN(miia*C157)-Alfa2*SIN(miib*C157))</f>
        <v>-3.0115140398169018</v>
      </c>
      <c r="E157" s="14">
        <f>-(Alfa1*COS(miia*C157)-Alfa2*COS(miib*C157))</f>
        <v>52.511642706898321</v>
      </c>
      <c r="F157">
        <f>(miia*Alfa1*COS(miia*C157)-miib*Alfa2*COS(miib*C157))</f>
        <v>-83.461816175892622</v>
      </c>
      <c r="G157">
        <f>miia*Alfa1*SIN(miia*C157)-miib*Alfa2*SIN(miib*C157)</f>
        <v>-315.76420539885993</v>
      </c>
      <c r="N157">
        <f>N156+dfi</f>
        <v>6.2203534541077818</v>
      </c>
      <c r="O157">
        <f>Aktina*COS(N157)</f>
        <v>69.861870989978968</v>
      </c>
      <c r="P157">
        <f>Aktina*(SIN(N157))</f>
        <v>-4.3953363670525487</v>
      </c>
      <c r="Q157">
        <f t="shared" si="34"/>
        <v>0</v>
      </c>
      <c r="R157">
        <f t="shared" si="39"/>
        <v>136</v>
      </c>
      <c r="S157">
        <f t="shared" si="35"/>
        <v>1.360000000000001</v>
      </c>
      <c r="T157" s="13">
        <f t="shared" si="36"/>
        <v>0.70389363779741954</v>
      </c>
      <c r="U157" s="14">
        <f t="shared" si="37"/>
        <v>1.2385080483336515</v>
      </c>
    </row>
    <row r="158" spans="1:21">
      <c r="A158">
        <f t="shared" si="32"/>
        <v>0</v>
      </c>
      <c r="B158">
        <f t="shared" si="38"/>
        <v>137</v>
      </c>
      <c r="C158">
        <f t="shared" si="33"/>
        <v>1.370000000000001</v>
      </c>
      <c r="D158" s="13">
        <f>(Alfa1*SIN(miia*C158)-Alfa2*SIN(miib*C158))</f>
        <v>-3.918610793709842</v>
      </c>
      <c r="E158" s="14">
        <f>-(Alfa1*COS(miia*C158)-Alfa2*COS(miib*C158))</f>
        <v>49.247467139895946</v>
      </c>
      <c r="F158">
        <f>(miia*Alfa1*COS(miia*C158)-miib*Alfa2*COS(miib*C158))</f>
        <v>-98.05624514175021</v>
      </c>
      <c r="G158">
        <f>miia*Alfa1*SIN(miia*C158)-miib*Alfa2*SIN(miib*C158)</f>
        <v>-336.67721377651242</v>
      </c>
      <c r="N158">
        <f>N157+dfi</f>
        <v>6.2831853071795774</v>
      </c>
      <c r="O158">
        <f>Aktina*COS(N158)</f>
        <v>70</v>
      </c>
      <c r="P158">
        <f>Aktina*(SIN(N158))</f>
        <v>-6.3887697215880834E-13</v>
      </c>
      <c r="Q158">
        <f t="shared" si="34"/>
        <v>0</v>
      </c>
      <c r="R158">
        <f t="shared" si="39"/>
        <v>137</v>
      </c>
      <c r="S158">
        <f t="shared" si="35"/>
        <v>1.370000000000001</v>
      </c>
      <c r="T158" s="13">
        <f t="shared" si="36"/>
        <v>-4.8593436385532467</v>
      </c>
      <c r="U158" s="14">
        <f t="shared" si="37"/>
        <v>-7.6346706020110231</v>
      </c>
    </row>
    <row r="159" spans="1:21">
      <c r="A159">
        <f t="shared" si="32"/>
        <v>0</v>
      </c>
      <c r="B159">
        <f t="shared" si="38"/>
        <v>138</v>
      </c>
      <c r="C159">
        <f t="shared" si="33"/>
        <v>1.380000000000001</v>
      </c>
      <c r="D159" s="13">
        <f>(Alfa1*SIN(miia*C159)-Alfa2*SIN(miib*C159))</f>
        <v>-4.9742900510869958</v>
      </c>
      <c r="E159" s="14">
        <f>-(Alfa1*COS(miia*C159)-Alfa2*COS(miib*C159))</f>
        <v>45.786185157994097</v>
      </c>
      <c r="F159">
        <f>(miia*Alfa1*COS(miia*C159)-miib*Alfa2*COS(miib*C159))</f>
        <v>-113.145718507807</v>
      </c>
      <c r="G159">
        <f>miia*Alfa1*SIN(miia*C159)-miib*Alfa2*SIN(miib*C159)</f>
        <v>-355.16493456087267</v>
      </c>
      <c r="Q159">
        <f t="shared" si="34"/>
        <v>0</v>
      </c>
      <c r="R159">
        <f t="shared" si="39"/>
        <v>138</v>
      </c>
      <c r="S159">
        <f t="shared" si="35"/>
        <v>1.380000000000001</v>
      </c>
      <c r="T159" s="13">
        <f t="shared" si="36"/>
        <v>-11.176148690970521</v>
      </c>
      <c r="U159" s="14">
        <f t="shared" si="37"/>
        <v>-15.760785428712989</v>
      </c>
    </row>
    <row r="160" spans="1:21">
      <c r="A160">
        <f t="shared" si="32"/>
        <v>0</v>
      </c>
      <c r="B160">
        <f t="shared" si="38"/>
        <v>139</v>
      </c>
      <c r="C160">
        <f t="shared" si="33"/>
        <v>1.390000000000001</v>
      </c>
      <c r="D160" s="13">
        <f>(Alfa1*SIN(miia*C160)-Alfa2*SIN(miib*C160))</f>
        <v>-6.1825109483917906</v>
      </c>
      <c r="E160" s="14">
        <f>-(Alfa1*COS(miia*C160)-Alfa2*COS(miib*C160))</f>
        <v>42.152629238233054</v>
      </c>
      <c r="F160">
        <f>(miia*Alfa1*COS(miia*C160)-miib*Alfa2*COS(miib*C160))</f>
        <v>-128.53070970223021</v>
      </c>
      <c r="G160">
        <f>miia*Alfa1*SIN(miia*C160)-miib*Alfa2*SIN(miib*C160)</f>
        <v>-371.11518023020119</v>
      </c>
      <c r="Q160">
        <f t="shared" si="34"/>
        <v>0</v>
      </c>
      <c r="R160">
        <f t="shared" si="39"/>
        <v>139</v>
      </c>
      <c r="S160">
        <f t="shared" si="35"/>
        <v>1.390000000000001</v>
      </c>
      <c r="T160" s="13">
        <f t="shared" si="36"/>
        <v>-18.034153523778105</v>
      </c>
      <c r="U160" s="14">
        <f t="shared" si="37"/>
        <v>-22.91265714487416</v>
      </c>
    </row>
    <row r="161" spans="1:21">
      <c r="A161">
        <f t="shared" si="32"/>
        <v>0</v>
      </c>
      <c r="B161">
        <f t="shared" si="38"/>
        <v>140</v>
      </c>
      <c r="C161">
        <f t="shared" si="33"/>
        <v>1.400000000000001</v>
      </c>
      <c r="D161" s="13">
        <f>(Alfa1*SIN(miia*C161)-Alfa2*SIN(miib*C161))</f>
        <v>-7.5452029739966697</v>
      </c>
      <c r="E161" s="14">
        <f>-(Alfa1*COS(miia*C161)-Alfa2*COS(miib*C161))</f>
        <v>38.372640294203258</v>
      </c>
      <c r="F161">
        <f>(miia*Alfa1*COS(miia*C161)-miib*Alfa2*COS(miib*C161))</f>
        <v>-144.00517509827824</v>
      </c>
      <c r="G161">
        <f>miia*Alfa1*SIN(miia*C161)-miib*Alfa2*SIN(miib*C161)</f>
        <v>-384.43858936318844</v>
      </c>
      <c r="Q161">
        <f t="shared" si="34"/>
        <v>0</v>
      </c>
      <c r="R161">
        <f t="shared" si="39"/>
        <v>140</v>
      </c>
      <c r="S161">
        <f t="shared" si="35"/>
        <v>1.400000000000001</v>
      </c>
      <c r="T161" s="13">
        <f t="shared" si="36"/>
        <v>-25.189554858545741</v>
      </c>
      <c r="U161" s="14">
        <f t="shared" si="37"/>
        <v>-28.905402683701144</v>
      </c>
    </row>
    <row r="162" spans="1:21">
      <c r="A162">
        <f t="shared" si="32"/>
        <v>0</v>
      </c>
      <c r="B162">
        <f t="shared" si="38"/>
        <v>141</v>
      </c>
      <c r="C162">
        <f t="shared" si="33"/>
        <v>1.410000000000001</v>
      </c>
      <c r="D162" s="13">
        <f>(Alfa1*SIN(miia*C162)-Alfa2*SIN(miib*C162))</f>
        <v>-9.0622116926043965</v>
      </c>
      <c r="E162" s="14">
        <f>-(Alfa1*COS(miia*C162)-Alfa2*COS(miib*C162))</f>
        <v>34.472835637669256</v>
      </c>
      <c r="F162">
        <f>(miia*Alfa1*COS(miia*C162)-miib*Alfa2*COS(miib*C162))</f>
        <v>-159.35874351156076</v>
      </c>
      <c r="G162">
        <f>miia*Alfa1*SIN(miia*C162)-miib*Alfa2*SIN(miib*C162)</f>
        <v>-395.06934452479328</v>
      </c>
      <c r="Q162">
        <f t="shared" si="34"/>
        <v>0</v>
      </c>
      <c r="R162">
        <f t="shared" si="39"/>
        <v>141</v>
      </c>
      <c r="S162">
        <f t="shared" si="35"/>
        <v>1.410000000000001</v>
      </c>
      <c r="T162" s="13">
        <f t="shared" si="36"/>
        <v>-32.376538010725262</v>
      </c>
      <c r="U162" s="14">
        <f t="shared" si="37"/>
        <v>-33.602804343103124</v>
      </c>
    </row>
    <row r="163" spans="1:21">
      <c r="A163">
        <f t="shared" si="32"/>
        <v>0</v>
      </c>
      <c r="B163">
        <f t="shared" si="38"/>
        <v>142</v>
      </c>
      <c r="C163">
        <f t="shared" si="33"/>
        <v>1.420000000000001</v>
      </c>
      <c r="D163" s="13">
        <f>(Alfa1*SIN(miia*C163)-Alfa2*SIN(miib*C163))</f>
        <v>-10.731266642492621</v>
      </c>
      <c r="E163" s="14">
        <f>-(Alfa1*COS(miia*C163)-Alfa2*COS(miib*C163))</f>
        <v>30.480370899101967</v>
      </c>
      <c r="F163">
        <f>(miia*Alfa1*COS(miia*C163)-miib*Alfa2*COS(miib*C163))</f>
        <v>-174.37895751894217</v>
      </c>
      <c r="G163">
        <f>miia*Alfa1*SIN(miia*C163)-miib*Alfa2*SIN(miib*C163)</f>
        <v>-402.96566166318945</v>
      </c>
      <c r="Q163">
        <f t="shared" si="34"/>
        <v>0</v>
      </c>
      <c r="R163">
        <f t="shared" si="39"/>
        <v>142</v>
      </c>
      <c r="S163">
        <f t="shared" si="35"/>
        <v>1.420000000000001</v>
      </c>
      <c r="T163" s="13">
        <f t="shared" si="36"/>
        <v>-39.317679758448399</v>
      </c>
      <c r="U163" s="14">
        <f t="shared" si="37"/>
        <v>-36.921714269598908</v>
      </c>
    </row>
    <row r="164" spans="1:21">
      <c r="A164">
        <f t="shared" si="32"/>
        <v>0</v>
      </c>
      <c r="B164">
        <f t="shared" si="38"/>
        <v>143</v>
      </c>
      <c r="C164">
        <f t="shared" si="33"/>
        <v>1.430000000000001</v>
      </c>
      <c r="D164" s="13">
        <f>(Alfa1*SIN(miia*C164)-Alfa2*SIN(miib*C164))</f>
        <v>-12.54797181045841</v>
      </c>
      <c r="E164" s="14">
        <f>-(Alfa1*COS(miia*C164)-Alfa2*COS(miib*C164))</f>
        <v>26.422698216266568</v>
      </c>
      <c r="F164">
        <f>(miia*Alfa1*COS(miia*C164)-miib*Alfa2*COS(miib*C164))</f>
        <v>-188.85354385623791</v>
      </c>
      <c r="G164">
        <f>miia*Alfa1*SIN(miia*C164)-miib*Alfa2*SIN(miib*C164)</f>
        <v>-408.1100465484061</v>
      </c>
      <c r="Q164">
        <f t="shared" si="34"/>
        <v>0</v>
      </c>
      <c r="R164">
        <f t="shared" si="39"/>
        <v>143</v>
      </c>
      <c r="S164">
        <f t="shared" si="35"/>
        <v>1.430000000000001</v>
      </c>
      <c r="T164" s="13">
        <f t="shared" si="36"/>
        <v>-45.734917415559039</v>
      </c>
      <c r="U164" s="14">
        <f t="shared" si="37"/>
        <v>-38.834328940976782</v>
      </c>
    </row>
    <row r="165" spans="1:21">
      <c r="A165">
        <f t="shared" si="32"/>
        <v>0</v>
      </c>
      <c r="B165">
        <f t="shared" si="38"/>
        <v>144</v>
      </c>
      <c r="C165">
        <f t="shared" si="33"/>
        <v>1.4400000000000011</v>
      </c>
      <c r="D165" s="13">
        <f>(Alfa1*SIN(miia*C165)-Alfa2*SIN(miib*C165))</f>
        <v>-14.505818860144224</v>
      </c>
      <c r="E165" s="14">
        <f>-(Alfa1*COS(miia*C165)-Alfa2*COS(miib*C165))</f>
        <v>22.327323033183806</v>
      </c>
      <c r="F165">
        <f>(miia*Alfa1*COS(miia*C165)-miib*Alfa2*COS(miib*C165))</f>
        <v>-202.57268984073716</v>
      </c>
      <c r="G165">
        <f>miia*Alfa1*SIN(miia*C165)-miib*Alfa2*SIN(miib*C165)</f>
        <v>-410.5093160929672</v>
      </c>
      <c r="Q165">
        <f t="shared" si="34"/>
        <v>0</v>
      </c>
      <c r="R165">
        <f t="shared" si="39"/>
        <v>144</v>
      </c>
      <c r="S165">
        <f t="shared" si="35"/>
        <v>1.4400000000000011</v>
      </c>
      <c r="T165" s="13">
        <f t="shared" si="36"/>
        <v>-51.360647714945337</v>
      </c>
      <c r="U165" s="14">
        <f t="shared" si="37"/>
        <v>-39.368253366188021</v>
      </c>
    </row>
    <row r="166" spans="1:21">
      <c r="A166">
        <f t="shared" si="32"/>
        <v>0</v>
      </c>
      <c r="B166">
        <f t="shared" si="38"/>
        <v>145</v>
      </c>
      <c r="C166">
        <f t="shared" si="33"/>
        <v>1.4500000000000011</v>
      </c>
      <c r="D166" s="13">
        <f>(Alfa1*SIN(miia*C166)-Alfa2*SIN(miib*C166))</f>
        <v>-16.596223058294552</v>
      </c>
      <c r="E166" s="14">
        <f>-(Alfa1*COS(miia*C166)-Alfa2*COS(miib*C166))</f>
        <v>18.221561861735537</v>
      </c>
      <c r="F166">
        <f>(miia*Alfa1*COS(miia*C166)-miib*Alfa2*COS(miib*C166))</f>
        <v>-215.33130268472792</v>
      </c>
      <c r="G166">
        <f>miia*Alfa1*SIN(miia*C166)-miib*Alfa2*SIN(miib*C166)</f>
        <v>-410.19438472511047</v>
      </c>
      <c r="Q166">
        <f t="shared" si="34"/>
        <v>0</v>
      </c>
      <c r="R166">
        <f t="shared" si="39"/>
        <v>145</v>
      </c>
      <c r="S166">
        <f t="shared" si="35"/>
        <v>1.4500000000000011</v>
      </c>
      <c r="T166" s="13">
        <f t="shared" si="36"/>
        <v>-55.948512890818172</v>
      </c>
      <c r="U166" s="14">
        <f t="shared" si="37"/>
        <v>-38.60436287671952</v>
      </c>
    </row>
    <row r="167" spans="1:21">
      <c r="A167">
        <f t="shared" si="32"/>
        <v>0</v>
      </c>
      <c r="B167">
        <f t="shared" si="38"/>
        <v>146</v>
      </c>
      <c r="C167">
        <f t="shared" si="33"/>
        <v>1.4600000000000011</v>
      </c>
      <c r="D167" s="13">
        <f>(Alfa1*SIN(miia*C167)-Alfa2*SIN(miib*C167))</f>
        <v>-18.808581612721483</v>
      </c>
      <c r="E167" s="14">
        <f>-(Alfa1*COS(miia*C167)-Alfa2*COS(miib*C167))</f>
        <v>14.132303344831614</v>
      </c>
      <c r="F167">
        <f>(miia*Alfa1*COS(miia*C167)-miib*Alfa2*COS(miib*C167))</f>
        <v>-226.93122871845435</v>
      </c>
      <c r="G167">
        <f>miia*Alfa1*SIN(miia*C167)-miib*Alfa2*SIN(miib*C167)</f>
        <v>-407.21981831278219</v>
      </c>
      <c r="Q167">
        <f t="shared" si="34"/>
        <v>0</v>
      </c>
      <c r="R167">
        <f t="shared" si="39"/>
        <v>146</v>
      </c>
      <c r="S167">
        <f t="shared" si="35"/>
        <v>1.4600000000000011</v>
      </c>
      <c r="T167" s="13">
        <f t="shared" si="36"/>
        <v>-59.283442778004414</v>
      </c>
      <c r="U167" s="14">
        <f t="shared" si="37"/>
        <v>-36.672558121269446</v>
      </c>
    </row>
    <row r="168" spans="1:21">
      <c r="A168">
        <f t="shared" si="32"/>
        <v>0</v>
      </c>
      <c r="B168">
        <f t="shared" si="38"/>
        <v>147</v>
      </c>
      <c r="C168">
        <f t="shared" si="33"/>
        <v>1.4700000000000011</v>
      </c>
      <c r="D168" s="13">
        <f>(Alfa1*SIN(miia*C168)-Alfa2*SIN(miib*C168))</f>
        <v>-21.130353907666294</v>
      </c>
      <c r="E168" s="14">
        <f>-(Alfa1*COS(miia*C168)-Alfa2*COS(miib*C168))</f>
        <v>10.085774923530591</v>
      </c>
      <c r="F168">
        <f>(miia*Alfa1*COS(miia*C168)-miib*Alfa2*COS(miib*C168))</f>
        <v>-237.18340992384731</v>
      </c>
      <c r="G168">
        <f>miia*Alfa1*SIN(miia*C168)-miib*Alfa2*SIN(miib*C168)</f>
        <v>-401.66316043835639</v>
      </c>
      <c r="Q168">
        <f t="shared" si="34"/>
        <v>0</v>
      </c>
      <c r="R168">
        <f t="shared" si="39"/>
        <v>147</v>
      </c>
      <c r="S168">
        <f t="shared" si="35"/>
        <v>1.4700000000000011</v>
      </c>
      <c r="T168" s="13">
        <f t="shared" si="36"/>
        <v>-61.190550377359315</v>
      </c>
      <c r="U168" s="14">
        <f t="shared" si="37"/>
        <v>-33.745592697800809</v>
      </c>
    </row>
    <row r="169" spans="1:21">
      <c r="A169">
        <f t="shared" si="32"/>
        <v>0</v>
      </c>
      <c r="B169">
        <f t="shared" si="38"/>
        <v>148</v>
      </c>
      <c r="C169">
        <f t="shared" si="33"/>
        <v>1.4800000000000011</v>
      </c>
      <c r="D169" s="13">
        <f>(Alfa1*SIN(miia*C169)-Alfa2*SIN(miib*C169))</f>
        <v>-23.547162899118806</v>
      </c>
      <c r="E169" s="14">
        <f>-(Alfa1*COS(miia*C169)-Alfa2*COS(miib*C169))</f>
        <v>6.1073173511943093</v>
      </c>
      <c r="F169">
        <f>(miia*Alfa1*COS(miia*C169)-miib*Alfa2*COS(miib*C169))</f>
        <v>-245.90995579012673</v>
      </c>
      <c r="G169">
        <f>miia*Alfa1*SIN(miia*C169)-miib*Alfa2*SIN(miib*C169)</f>
        <v>-393.62403807695239</v>
      </c>
      <c r="Q169">
        <f t="shared" si="34"/>
        <v>0</v>
      </c>
      <c r="R169">
        <f t="shared" si="39"/>
        <v>148</v>
      </c>
      <c r="S169">
        <f t="shared" si="35"/>
        <v>1.4800000000000011</v>
      </c>
      <c r="T169" s="13">
        <f t="shared" si="36"/>
        <v>-61.542523037887506</v>
      </c>
      <c r="U169" s="14">
        <f t="shared" si="37"/>
        <v>-30.031229423917001</v>
      </c>
    </row>
    <row r="170" spans="1:21">
      <c r="A170">
        <f t="shared" si="32"/>
        <v>0</v>
      </c>
      <c r="B170">
        <f t="shared" si="38"/>
        <v>149</v>
      </c>
      <c r="C170">
        <f t="shared" si="33"/>
        <v>1.4900000000000011</v>
      </c>
      <c r="D170" s="13">
        <f>(Alfa1*SIN(miia*C170)-Alfa2*SIN(miib*C170))</f>
        <v>-26.042916716739455</v>
      </c>
      <c r="E170" s="14">
        <f>-(Alfa1*COS(miia*C170)-Alfa2*COS(miib*C170))</f>
        <v>2.2211692162505585</v>
      </c>
      <c r="F170">
        <f>(miia*Alfa1*COS(miia*C170)-miib*Alfa2*COS(miib*C170))</f>
        <v>-252.9461093329495</v>
      </c>
      <c r="G170">
        <f>miia*Alfa1*SIN(miia*C170)-miib*Alfa2*SIN(miib*C170)</f>
        <v>-383.22305591288631</v>
      </c>
      <c r="Q170">
        <f t="shared" si="34"/>
        <v>0</v>
      </c>
      <c r="R170">
        <f t="shared" si="39"/>
        <v>149</v>
      </c>
      <c r="S170">
        <f t="shared" si="35"/>
        <v>1.4900000000000011</v>
      </c>
      <c r="T170" s="13">
        <f t="shared" si="36"/>
        <v>-60.265210406062188</v>
      </c>
      <c r="U170" s="14">
        <f t="shared" si="37"/>
        <v>-25.763047508226833</v>
      </c>
    </row>
    <row r="171" spans="1:21">
      <c r="A171">
        <f t="shared" si="32"/>
        <v>0</v>
      </c>
      <c r="B171">
        <f t="shared" si="38"/>
        <v>150</v>
      </c>
      <c r="C171">
        <f t="shared" si="33"/>
        <v>1.5000000000000011</v>
      </c>
      <c r="D171" s="13">
        <f>(Alfa1*SIN(miia*C171)-Alfa2*SIN(miib*C171))</f>
        <v>-28.59994931248869</v>
      </c>
      <c r="E171" s="14">
        <f>-(Alfa1*COS(miia*C171)-Alfa2*COS(miib*C171))</f>
        <v>-1.5497364677383523</v>
      </c>
      <c r="F171">
        <f>(miia*Alfa1*COS(miia*C171)-miib*Alfa2*COS(miib*C171))</f>
        <v>-258.14208716189808</v>
      </c>
      <c r="G171">
        <f>miia*Alfa1*SIN(miia*C171)-miib*Alfa2*SIN(miib*C171)</f>
        <v>-370.60049061743149</v>
      </c>
      <c r="Q171">
        <f t="shared" si="34"/>
        <v>0</v>
      </c>
      <c r="R171">
        <f t="shared" si="39"/>
        <v>150</v>
      </c>
      <c r="S171">
        <f t="shared" si="35"/>
        <v>1.5000000000000011</v>
      </c>
      <c r="T171" s="13">
        <f t="shared" si="36"/>
        <v>-57.341181248748796</v>
      </c>
      <c r="U171" s="14">
        <f t="shared" si="37"/>
        <v>-21.190276203992788</v>
      </c>
    </row>
    <row r="172" spans="1:21">
      <c r="A172">
        <f t="shared" si="32"/>
        <v>0</v>
      </c>
      <c r="B172">
        <f t="shared" si="38"/>
        <v>151</v>
      </c>
      <c r="C172">
        <f t="shared" si="33"/>
        <v>1.5100000000000011</v>
      </c>
      <c r="D172" s="13">
        <f>(Alfa1*SIN(miia*C172)-Alfa2*SIN(miib*C172))</f>
        <v>-31.19917880097795</v>
      </c>
      <c r="E172" s="14">
        <f>-(Alfa1*COS(miia*C172)-Alfa2*COS(miib*C172))</f>
        <v>-5.1839616692097028</v>
      </c>
      <c r="F172">
        <f>(miia*Alfa1*COS(miia*C172)-miib*Alfa2*COS(miib*C172))</f>
        <v>-261.36477472638785</v>
      </c>
      <c r="G172">
        <f>miia*Alfa1*SIN(miia*C172)-miib*Alfa2*SIN(miib*C172)</f>
        <v>-355.91479838588214</v>
      </c>
      <c r="Q172">
        <f t="shared" si="34"/>
        <v>0</v>
      </c>
      <c r="R172">
        <f t="shared" si="39"/>
        <v>151</v>
      </c>
      <c r="S172">
        <f t="shared" si="35"/>
        <v>1.5100000000000011</v>
      </c>
      <c r="T172" s="13">
        <f t="shared" si="36"/>
        <v>-52.811101348608851</v>
      </c>
      <c r="U172" s="14">
        <f t="shared" si="37"/>
        <v>-16.567068780898747</v>
      </c>
    </row>
    <row r="173" spans="1:21">
      <c r="A173">
        <f t="shared" si="32"/>
        <v>0</v>
      </c>
      <c r="B173">
        <f t="shared" si="38"/>
        <v>152</v>
      </c>
      <c r="C173">
        <f t="shared" si="33"/>
        <v>1.5200000000000011</v>
      </c>
      <c r="D173" s="13">
        <f>(Alfa1*SIN(miia*C173)-Alfa2*SIN(miib*C173))</f>
        <v>-33.820281954881025</v>
      </c>
      <c r="E173" s="14">
        <f>-(Alfa1*COS(miia*C173)-Alfa2*COS(miib*C173))</f>
        <v>-8.661736949753692</v>
      </c>
      <c r="F173">
        <f>(miia*Alfa1*COS(miia*C173)-miib*Alfa2*COS(miib*C173))</f>
        <v>-262.49925930511171</v>
      </c>
      <c r="G173">
        <f>miia*Alfa1*SIN(miia*C173)-miib*Alfa2*SIN(miib*C173)</f>
        <v>-339.34095087323118</v>
      </c>
      <c r="Q173">
        <f t="shared" si="34"/>
        <v>0</v>
      </c>
      <c r="R173">
        <f t="shared" si="39"/>
        <v>152</v>
      </c>
      <c r="S173">
        <f t="shared" si="35"/>
        <v>1.5200000000000011</v>
      </c>
      <c r="T173" s="13">
        <f t="shared" si="36"/>
        <v>-46.772870715658591</v>
      </c>
      <c r="U173" s="14">
        <f t="shared" si="37"/>
        <v>-12.141652321695947</v>
      </c>
    </row>
    <row r="174" spans="1:21">
      <c r="A174">
        <f t="shared" si="32"/>
        <v>0</v>
      </c>
      <c r="B174">
        <f t="shared" si="38"/>
        <v>153</v>
      </c>
      <c r="C174">
        <f t="shared" si="33"/>
        <v>1.5300000000000011</v>
      </c>
      <c r="D174" s="13">
        <f>(Alfa1*SIN(miia*C174)-Alfa2*SIN(miib*C174))</f>
        <v>-36.441883152308662</v>
      </c>
      <c r="E174" s="14">
        <f>-(Alfa1*COS(miia*C174)-Alfa2*COS(miib*C174))</f>
        <v>-11.965117646076447</v>
      </c>
      <c r="F174">
        <f>(miia*Alfa1*COS(miia*C174)-miib*Alfa2*COS(miib*C174))</f>
        <v>-261.45018491462184</v>
      </c>
      <c r="G174">
        <f>miia*Alfa1*SIN(miia*C174)-miib*Alfa2*SIN(miib*C174)</f>
        <v>-321.06861635725409</v>
      </c>
      <c r="Q174">
        <f t="shared" si="34"/>
        <v>0</v>
      </c>
      <c r="R174">
        <f t="shared" si="39"/>
        <v>153</v>
      </c>
      <c r="S174">
        <f t="shared" si="35"/>
        <v>1.5300000000000011</v>
      </c>
      <c r="T174" s="13">
        <f t="shared" si="36"/>
        <v>-39.37854693367634</v>
      </c>
      <c r="U174" s="14">
        <f t="shared" si="37"/>
        <v>-8.1457930802603258</v>
      </c>
    </row>
    <row r="175" spans="1:21">
      <c r="A175">
        <f t="shared" si="32"/>
        <v>0</v>
      </c>
      <c r="B175">
        <f t="shared" si="38"/>
        <v>154</v>
      </c>
      <c r="C175">
        <f t="shared" si="33"/>
        <v>1.5400000000000011</v>
      </c>
      <c r="D175" s="13">
        <f>(Alfa1*SIN(miia*C175)-Alfa2*SIN(miib*C175))</f>
        <v>-39.041755923527241</v>
      </c>
      <c r="E175" s="14">
        <f>-(Alfa1*COS(miia*C175)-Alfa2*COS(miib*C175))</f>
        <v>-15.078121165600859</v>
      </c>
      <c r="F175">
        <f>(miia*Alfa1*COS(miia*C175)-miib*Alfa2*COS(miib*C175))</f>
        <v>-258.14291508250994</v>
      </c>
      <c r="G175">
        <f>miia*Alfa1*SIN(miia*C175)-miib*Alfa2*SIN(miib*C175)</f>
        <v>-301.30020447862842</v>
      </c>
      <c r="Q175">
        <f t="shared" si="34"/>
        <v>0</v>
      </c>
      <c r="R175">
        <f t="shared" si="39"/>
        <v>154</v>
      </c>
      <c r="S175">
        <f t="shared" si="35"/>
        <v>1.5400000000000011</v>
      </c>
      <c r="T175" s="13">
        <f t="shared" si="36"/>
        <v>-30.829169041699281</v>
      </c>
      <c r="U175" s="14">
        <f t="shared" si="37"/>
        <v>-4.7850037647860386</v>
      </c>
    </row>
    <row r="176" spans="1:21">
      <c r="A176">
        <f t="shared" si="32"/>
        <v>0</v>
      </c>
      <c r="B176">
        <f t="shared" si="38"/>
        <v>155</v>
      </c>
      <c r="C176">
        <f t="shared" si="33"/>
        <v>1.5500000000000012</v>
      </c>
      <c r="D176" s="13">
        <f>(Alfa1*SIN(miia*C176)-Alfa2*SIN(miib*C176))</f>
        <v>-41.597035113306561</v>
      </c>
      <c r="E176" s="14">
        <f>-(Alfa1*COS(miia*C176)-Alfa2*COS(miib*C176))</f>
        <v>-17.986844128875791</v>
      </c>
      <c r="F176">
        <f>(miia*Alfa1*COS(miia*C176)-miib*Alfa2*COS(miib*C176))</f>
        <v>-252.52449134223127</v>
      </c>
      <c r="G176">
        <f>miia*Alfa1*SIN(miia*C176)-miib*Alfa2*SIN(miib*C176)</f>
        <v>-280.24879424475796</v>
      </c>
      <c r="Q176">
        <f t="shared" si="34"/>
        <v>0</v>
      </c>
      <c r="R176">
        <f t="shared" si="39"/>
        <v>155</v>
      </c>
      <c r="S176">
        <f t="shared" si="35"/>
        <v>1.5500000000000012</v>
      </c>
      <c r="T176" s="13">
        <f t="shared" si="36"/>
        <v>-21.367679454128993</v>
      </c>
      <c r="U176" s="14">
        <f t="shared" si="37"/>
        <v>-2.2298886755021163</v>
      </c>
    </row>
    <row r="177" spans="1:21">
      <c r="A177">
        <f t="shared" si="32"/>
        <v>0</v>
      </c>
      <c r="B177">
        <f t="shared" si="38"/>
        <v>156</v>
      </c>
      <c r="C177">
        <f t="shared" si="33"/>
        <v>1.5600000000000012</v>
      </c>
      <c r="D177" s="13">
        <f>(Alfa1*SIN(miia*C177)-Alfa2*SIN(miib*C177))</f>
        <v>-44.084437563828168</v>
      </c>
      <c r="E177" s="14">
        <f>-(Alfa1*COS(miia*C177)-Alfa2*COS(miib*C177))</f>
        <v>-20.679558294699017</v>
      </c>
      <c r="F177">
        <f>(miia*Alfa1*COS(miia*C177)-miib*Alfa2*COS(miib*C177))</f>
        <v>-244.56437734084065</v>
      </c>
      <c r="G177">
        <f>miia*Alfa1*SIN(miia*C177)-miib*Alfa2*SIN(miib*C177)</f>
        <v>-258.13596612394196</v>
      </c>
      <c r="Q177">
        <f t="shared" si="34"/>
        <v>0</v>
      </c>
      <c r="R177">
        <f t="shared" si="39"/>
        <v>156</v>
      </c>
      <c r="S177">
        <f t="shared" si="35"/>
        <v>1.5600000000000012</v>
      </c>
      <c r="T177" s="13">
        <f t="shared" si="36"/>
        <v>-11.270216740835451</v>
      </c>
      <c r="U177" s="14">
        <f t="shared" si="37"/>
        <v>-0.60897635230426261</v>
      </c>
    </row>
    <row r="178" spans="1:21">
      <c r="A178">
        <f t="shared" si="32"/>
        <v>0</v>
      </c>
      <c r="B178">
        <f t="shared" si="38"/>
        <v>157</v>
      </c>
      <c r="C178">
        <f t="shared" si="33"/>
        <v>1.5700000000000012</v>
      </c>
      <c r="D178" s="13">
        <f>(Alfa1*SIN(miia*C178)-Alfa2*SIN(miib*C178))</f>
        <v>-46.480489132604632</v>
      </c>
      <c r="E178" s="14">
        <f>-(Alfa1*COS(miia*C178)-Alfa2*COS(miib*C178))</f>
        <v>-23.146784416961165</v>
      </c>
      <c r="F178">
        <f>(miia*Alfa1*COS(miia*C178)-miib*Alfa2*COS(miib*C178))</f>
        <v>-234.25498058746311</v>
      </c>
      <c r="G178">
        <f>miia*Alfa1*SIN(miia*C178)-miib*Alfa2*SIN(miib*C178)</f>
        <v>-235.18955998809682</v>
      </c>
      <c r="Q178">
        <f t="shared" si="34"/>
        <v>0</v>
      </c>
      <c r="R178">
        <f t="shared" si="39"/>
        <v>157</v>
      </c>
      <c r="S178">
        <f t="shared" si="35"/>
        <v>1.5700000000000012</v>
      </c>
      <c r="T178" s="13">
        <f t="shared" si="36"/>
        <v>-0.83611662351000238</v>
      </c>
      <c r="U178" s="14">
        <f t="shared" si="37"/>
        <v>-3.3291279474869828E-3</v>
      </c>
    </row>
    <row r="179" spans="1:21">
      <c r="A179">
        <f t="shared" si="32"/>
        <v>0</v>
      </c>
      <c r="B179">
        <f t="shared" si="38"/>
        <v>158</v>
      </c>
      <c r="C179">
        <f t="shared" si="33"/>
        <v>1.5800000000000012</v>
      </c>
      <c r="D179" s="13">
        <f>(Alfa1*SIN(miia*C179)-Alfa2*SIN(miib*C179))</f>
        <v>-48.761755791168831</v>
      </c>
      <c r="E179" s="14">
        <f>-(Alfa1*COS(miia*C179)-Alfa2*COS(miib*C179))</f>
        <v>-25.381343403555348</v>
      </c>
      <c r="F179">
        <f>(miia*Alfa1*COS(miia*C179)-miib*Alfa2*COS(miib*C179))</f>
        <v>-221.61194608787389</v>
      </c>
      <c r="G179">
        <f>miia*Alfa1*SIN(miia*C179)-miib*Alfa2*SIN(miib*C179)</f>
        <v>-211.64138137615188</v>
      </c>
      <c r="Q179">
        <f t="shared" si="34"/>
        <v>0</v>
      </c>
      <c r="R179">
        <f t="shared" si="39"/>
        <v>158</v>
      </c>
      <c r="S179">
        <f t="shared" si="35"/>
        <v>1.5800000000000012</v>
      </c>
      <c r="T179" s="13">
        <f t="shared" si="36"/>
        <v>9.6229902722905418</v>
      </c>
      <c r="U179" s="14">
        <f t="shared" si="37"/>
        <v>-0.44314714887934564</v>
      </c>
    </row>
    <row r="180" spans="1:21">
      <c r="A180">
        <f t="shared" si="32"/>
        <v>0</v>
      </c>
      <c r="B180">
        <f t="shared" si="38"/>
        <v>159</v>
      </c>
      <c r="C180">
        <f t="shared" si="33"/>
        <v>1.5900000000000012</v>
      </c>
      <c r="D180" s="13">
        <f>(Alfa1*SIN(miia*C180)-Alfa2*SIN(miib*C180))</f>
        <v>-50.905076504086928</v>
      </c>
      <c r="E180" s="14">
        <f>-(Alfa1*COS(miia*C180)-Alfa2*COS(miib*C180))</f>
        <v>-27.37838437505243</v>
      </c>
      <c r="F180">
        <f>(miia*Alfa1*COS(miia*C180)-miib*Alfa2*COS(miib*C180))</f>
        <v>-206.67421838697152</v>
      </c>
      <c r="G180">
        <f>miia*Alfa1*SIN(miia*C180)-miib*Alfa2*SIN(miib*C180)</f>
        <v>-187.7248790394641</v>
      </c>
      <c r="Q180">
        <f t="shared" si="34"/>
        <v>0</v>
      </c>
      <c r="R180">
        <f t="shared" si="39"/>
        <v>159</v>
      </c>
      <c r="S180">
        <f t="shared" si="35"/>
        <v>1.5900000000000012</v>
      </c>
      <c r="T180" s="13">
        <f t="shared" si="36"/>
        <v>19.794559575829034</v>
      </c>
      <c r="U180" s="14">
        <f t="shared" si="37"/>
        <v>-1.9065038921154611</v>
      </c>
    </row>
    <row r="181" spans="1:21">
      <c r="A181">
        <f t="shared" si="32"/>
        <v>0</v>
      </c>
      <c r="B181">
        <f t="shared" si="38"/>
        <v>160</v>
      </c>
      <c r="C181">
        <f t="shared" si="33"/>
        <v>1.6000000000000012</v>
      </c>
      <c r="D181" s="13">
        <f>(Alfa1*SIN(miia*C181)-Alfa2*SIN(miib*C181))</f>
        <v>-52.88779556460954</v>
      </c>
      <c r="E181" s="14">
        <f>-(Alfa1*COS(miia*C181)-Alfa2*COS(miib*C181))</f>
        <v>-29.135389451947781</v>
      </c>
      <c r="F181">
        <f>(miia*Alfa1*COS(miia*C181)-miib*Alfa2*COS(miib*C181))</f>
        <v>-189.50387085344465</v>
      </c>
      <c r="G181">
        <f>miia*Alfa1*SIN(miia*C181)-miib*Alfa2*SIN(miib*C181)</f>
        <v>-163.67281699027126</v>
      </c>
      <c r="Q181">
        <f t="shared" si="34"/>
        <v>0</v>
      </c>
      <c r="R181">
        <f t="shared" si="39"/>
        <v>160</v>
      </c>
      <c r="S181">
        <f t="shared" si="35"/>
        <v>1.6000000000000012</v>
      </c>
      <c r="T181" s="13">
        <f t="shared" si="36"/>
        <v>29.376549926737546</v>
      </c>
      <c r="U181" s="14">
        <f t="shared" si="37"/>
        <v>-4.3202641935909245</v>
      </c>
    </row>
    <row r="182" spans="1:21">
      <c r="A182">
        <f t="shared" si="32"/>
        <v>0</v>
      </c>
      <c r="B182">
        <f t="shared" si="38"/>
        <v>161</v>
      </c>
      <c r="C182">
        <f t="shared" si="33"/>
        <v>1.6100000000000012</v>
      </c>
      <c r="D182" s="13">
        <f>(Alfa1*SIN(miia*C182)-Alfa2*SIN(miib*C182))</f>
        <v>-54.687992063245702</v>
      </c>
      <c r="E182" s="14">
        <f>-(Alfa1*COS(miia*C182)-Alfa2*COS(miib*C182))</f>
        <v>-30.652155331827366</v>
      </c>
      <c r="F182">
        <f>(miia*Alfa1*COS(miia*C182)-miib*Alfa2*COS(miib*C182))</f>
        <v>-170.18570336645706</v>
      </c>
      <c r="G182">
        <f>miia*Alfa1*SIN(miia*C182)-miib*Alfa2*SIN(miib*C182)</f>
        <v>-139.71496430182188</v>
      </c>
      <c r="Q182">
        <f t="shared" si="34"/>
        <v>0</v>
      </c>
      <c r="R182">
        <f t="shared" si="39"/>
        <v>161</v>
      </c>
      <c r="S182">
        <f t="shared" si="35"/>
        <v>1.6100000000000012</v>
      </c>
      <c r="T182" s="13">
        <f t="shared" si="36"/>
        <v>38.088430602753</v>
      </c>
      <c r="U182" s="14">
        <f t="shared" si="37"/>
        <v>-7.5631477505897395</v>
      </c>
    </row>
    <row r="183" spans="1:21">
      <c r="A183">
        <f t="shared" si="32"/>
        <v>0</v>
      </c>
      <c r="B183">
        <f t="shared" si="38"/>
        <v>162</v>
      </c>
      <c r="C183">
        <f t="shared" si="33"/>
        <v>1.6200000000000012</v>
      </c>
      <c r="D183" s="13">
        <f>(Alfa1*SIN(miia*C183)-Alfa2*SIN(miib*C183))</f>
        <v>-56.284704188735112</v>
      </c>
      <c r="E183" s="14">
        <f>-(Alfa1*COS(miia*C183)-Alfa2*COS(miib*C183))</f>
        <v>-31.930751949455892</v>
      </c>
      <c r="F183">
        <f>(miia*Alfa1*COS(miia*C183)-miib*Alfa2*COS(miib*C183))</f>
        <v>-148.82661187950032</v>
      </c>
      <c r="G183">
        <f>miia*Alfa1*SIN(miia*C183)-miib*Alfa2*SIN(miib*C183)</f>
        <v>-116.07582570420804</v>
      </c>
      <c r="Q183">
        <f t="shared" si="34"/>
        <v>0</v>
      </c>
      <c r="R183">
        <f t="shared" si="39"/>
        <v>162</v>
      </c>
      <c r="S183">
        <f t="shared" si="35"/>
        <v>1.6200000000000012</v>
      </c>
      <c r="T183" s="13">
        <f t="shared" si="36"/>
        <v>45.681351509719505</v>
      </c>
      <c r="U183" s="14">
        <f t="shared" si="37"/>
        <v>-11.470814488965862</v>
      </c>
    </row>
    <row r="184" spans="1:21">
      <c r="A184">
        <f t="shared" si="32"/>
        <v>0</v>
      </c>
      <c r="B184">
        <f t="shared" si="38"/>
        <v>163</v>
      </c>
      <c r="C184">
        <f t="shared" si="33"/>
        <v>1.6300000000000012</v>
      </c>
      <c r="D184" s="13">
        <f>(Alfa1*SIN(miia*C184)-Alfa2*SIN(miib*C184))</f>
        <v>-57.658146107095405</v>
      </c>
      <c r="E184" s="14">
        <f>-(Alfa1*COS(miia*C184)-Alfa2*COS(miib*C184))</f>
        <v>-32.975458741248481</v>
      </c>
      <c r="F184">
        <f>(miia*Alfa1*COS(miia*C184)-miib*Alfa2*COS(miib*C184))</f>
        <v>-125.55473561848268</v>
      </c>
      <c r="G184">
        <f>miia*Alfa1*SIN(miia*C184)-miib*Alfa2*SIN(miib*C184)</f>
        <v>-92.972435585101181</v>
      </c>
      <c r="Q184">
        <f t="shared" si="34"/>
        <v>0</v>
      </c>
      <c r="R184">
        <f t="shared" si="39"/>
        <v>163</v>
      </c>
      <c r="S184">
        <f t="shared" si="35"/>
        <v>1.6300000000000012</v>
      </c>
      <c r="T184" s="13">
        <f t="shared" si="36"/>
        <v>51.947080218856364</v>
      </c>
      <c r="U184" s="14">
        <f t="shared" si="37"/>
        <v>-15.842766556656525</v>
      </c>
    </row>
    <row r="185" spans="1:21">
      <c r="A185">
        <f t="shared" si="32"/>
        <v>0</v>
      </c>
      <c r="B185">
        <f t="shared" si="38"/>
        <v>164</v>
      </c>
      <c r="C185">
        <f t="shared" si="33"/>
        <v>1.6400000000000012</v>
      </c>
      <c r="D185" s="13">
        <f>(Alfa1*SIN(miia*C185)-Alfa2*SIN(miib*C185))</f>
        <v>-58.789915233174995</v>
      </c>
      <c r="E185" s="14">
        <f>-(Alfa1*COS(miia*C185)-Alfa2*COS(miib*C185))</f>
        <v>-33.792679258560717</v>
      </c>
      <c r="F185">
        <f>(miia*Alfa1*COS(miia*C185)-miib*Alfa2*COS(miib*C185))</f>
        <v>-100.51838989691834</v>
      </c>
      <c r="G185">
        <f>miia*Alfa1*SIN(miia*C185)-miib*Alfa2*SIN(miib*C185)</f>
        <v>-70.612237344089522</v>
      </c>
      <c r="Q185">
        <f t="shared" si="34"/>
        <v>0</v>
      </c>
      <c r="R185">
        <f t="shared" si="39"/>
        <v>164</v>
      </c>
      <c r="S185">
        <f t="shared" si="35"/>
        <v>1.6400000000000012</v>
      </c>
      <c r="T185" s="13">
        <f t="shared" si="36"/>
        <v>56.725359589923613</v>
      </c>
      <c r="U185" s="14">
        <f t="shared" si="37"/>
        <v>-20.450788282970475</v>
      </c>
    </row>
    <row r="186" spans="1:21">
      <c r="A186">
        <f t="shared" si="32"/>
        <v>0</v>
      </c>
      <c r="B186">
        <f t="shared" si="38"/>
        <v>165</v>
      </c>
      <c r="C186">
        <f t="shared" si="33"/>
        <v>1.6500000000000012</v>
      </c>
      <c r="D186" s="13">
        <f>(Alfa1*SIN(miia*C186)-Alfa2*SIN(miib*C186))</f>
        <v>-59.663187799782179</v>
      </c>
      <c r="E186" s="14">
        <f>-(Alfa1*COS(miia*C186)-Alfa2*COS(miib*C186))</f>
        <v>-34.390835089500399</v>
      </c>
      <c r="F186">
        <f>(miia*Alfa1*COS(miia*C186)-miib*Alfa2*COS(miib*C186))</f>
        <v>-73.884794678444166</v>
      </c>
      <c r="G186">
        <f>miia*Alfa1*SIN(miia*C186)-miib*Alfa2*SIN(miib*C186)</f>
        <v>-49.191069169714353</v>
      </c>
      <c r="Q186">
        <f t="shared" si="34"/>
        <v>0</v>
      </c>
      <c r="R186">
        <f t="shared" si="39"/>
        <v>165</v>
      </c>
      <c r="S186">
        <f t="shared" si="35"/>
        <v>1.6500000000000012</v>
      </c>
      <c r="T186" s="13">
        <f t="shared" si="36"/>
        <v>59.9094020866739</v>
      </c>
      <c r="U186" s="14">
        <f t="shared" si="37"/>
        <v>-25.048583165402658</v>
      </c>
    </row>
    <row r="187" spans="1:21">
      <c r="A187">
        <f t="shared" si="32"/>
        <v>0</v>
      </c>
      <c r="B187">
        <f t="shared" si="38"/>
        <v>166</v>
      </c>
      <c r="C187">
        <f t="shared" si="33"/>
        <v>1.6600000000000013</v>
      </c>
      <c r="D187" s="13">
        <f>(Alfa1*SIN(miia*C187)-Alfa2*SIN(miib*C187))</f>
        <v>-60.262900741094036</v>
      </c>
      <c r="E187" s="14">
        <f>-(Alfa1*COS(miia*C187)-Alfa2*COS(miib*C187))</f>
        <v>-34.780240254378008</v>
      </c>
      <c r="F187">
        <f>(miia*Alfa1*COS(miia*C187)-miib*Alfa2*COS(miib*C187))</f>
        <v>-45.838611064342146</v>
      </c>
      <c r="G187">
        <f>miia*Alfa1*SIN(miia*C187)-miib*Alfa2*SIN(miib*C187)</f>
        <v>-28.891276218463361</v>
      </c>
      <c r="Q187">
        <f t="shared" si="34"/>
        <v>0</v>
      </c>
      <c r="R187">
        <f t="shared" si="39"/>
        <v>166</v>
      </c>
      <c r="S187">
        <f t="shared" si="35"/>
        <v>1.6600000000000013</v>
      </c>
      <c r="T187" s="13">
        <f t="shared" si="36"/>
        <v>61.449310682429605</v>
      </c>
      <c r="U187" s="14">
        <f t="shared" si="37"/>
        <v>-29.382218304730351</v>
      </c>
    </row>
    <row r="188" spans="1:21">
      <c r="A188">
        <f t="shared" si="32"/>
        <v>0</v>
      </c>
      <c r="B188">
        <f t="shared" si="38"/>
        <v>167</v>
      </c>
      <c r="C188">
        <f t="shared" si="33"/>
        <v>1.6700000000000013</v>
      </c>
      <c r="D188" s="13">
        <f>(Alfa1*SIN(miia*C188)-Alfa2*SIN(miib*C188))</f>
        <v>-60.575918038567806</v>
      </c>
      <c r="E188" s="14">
        <f>-(Alfa1*COS(miia*C188)-Alfa2*COS(miib*C188))</f>
        <v>-34.972957433419957</v>
      </c>
      <c r="F188">
        <f>(miia*Alfa1*COS(miia*C188)-miib*Alfa2*COS(miib*C188))</f>
        <v>-16.5802998108785</v>
      </c>
      <c r="G188">
        <f>miia*Alfa1*SIN(miia*C188)-miib*Alfa2*SIN(miib*C188)</f>
        <v>-9.8799678859249411</v>
      </c>
      <c r="Q188">
        <f t="shared" si="34"/>
        <v>0</v>
      </c>
      <c r="R188">
        <f t="shared" si="39"/>
        <v>167</v>
      </c>
      <c r="S188">
        <f t="shared" si="35"/>
        <v>1.6700000000000013</v>
      </c>
      <c r="T188" s="13">
        <f t="shared" si="36"/>
        <v>61.353298331869667</v>
      </c>
      <c r="U188" s="14">
        <f t="shared" si="37"/>
        <v>-33.200953653223152</v>
      </c>
    </row>
    <row r="189" spans="1:21">
      <c r="A189">
        <f t="shared" si="32"/>
        <v>0</v>
      </c>
      <c r="B189">
        <f t="shared" si="38"/>
        <v>168</v>
      </c>
      <c r="C189">
        <f t="shared" si="33"/>
        <v>1.6800000000000013</v>
      </c>
      <c r="D189" s="13">
        <f>(Alfa1*SIN(miia*C189)-Alfa2*SIN(miib*C189))</f>
        <v>-60.59117982768818</v>
      </c>
      <c r="E189" s="14">
        <f>-(Alfa1*COS(miia*C189)-Alfa2*COS(miib*C189))</f>
        <v>-34.982637565043774</v>
      </c>
      <c r="F189">
        <f>(miia*Alfa1*COS(miia*C189)-miib*Alfa2*COS(miib*C189))</f>
        <v>13.675682231245304</v>
      </c>
      <c r="G189">
        <f>miia*Alfa1*SIN(miia*C189)-miib*Alfa2*SIN(miib*C189)</f>
        <v>7.6925626150873825</v>
      </c>
      <c r="Q189">
        <f t="shared" si="34"/>
        <v>0</v>
      </c>
      <c r="R189">
        <f t="shared" si="39"/>
        <v>168</v>
      </c>
      <c r="S189">
        <f t="shared" si="35"/>
        <v>1.6800000000000013</v>
      </c>
      <c r="T189" s="13">
        <f t="shared" si="36"/>
        <v>59.686665083777854</v>
      </c>
      <c r="U189" s="14">
        <f t="shared" si="37"/>
        <v>-36.268017296444974</v>
      </c>
    </row>
    <row r="190" spans="1:21">
      <c r="A190">
        <f t="shared" si="32"/>
        <v>0</v>
      </c>
      <c r="B190">
        <f t="shared" si="38"/>
        <v>169</v>
      </c>
      <c r="C190">
        <f t="shared" si="33"/>
        <v>1.6900000000000013</v>
      </c>
      <c r="D190" s="13">
        <f>(Alfa1*SIN(miia*C190)-Alfa2*SIN(miib*C190))</f>
        <v>-60.299832731094448</v>
      </c>
      <c r="E190" s="14">
        <f>-(Alfa1*COS(miia*C190)-Alfa2*COS(miib*C190))</f>
        <v>-34.824344517044011</v>
      </c>
      <c r="F190">
        <f>(miia*Alfa1*COS(miia*C190)-miib*Alfa2*COS(miib*C190))</f>
        <v>44.702830233114071</v>
      </c>
      <c r="G190">
        <f>miia*Alfa1*SIN(miia*C190)-miib*Alfa2*SIN(miib*C190)</f>
        <v>23.694240801558493</v>
      </c>
      <c r="Q190">
        <f t="shared" si="34"/>
        <v>0</v>
      </c>
      <c r="R190">
        <f t="shared" si="39"/>
        <v>169</v>
      </c>
      <c r="S190">
        <f t="shared" si="35"/>
        <v>1.6900000000000013</v>
      </c>
      <c r="T190" s="13">
        <f t="shared" si="36"/>
        <v>56.568580562868405</v>
      </c>
      <c r="U190" s="14">
        <f t="shared" si="37"/>
        <v>-38.370889407984315</v>
      </c>
    </row>
    <row r="191" spans="1:21">
      <c r="A191">
        <f t="shared" si="32"/>
        <v>0</v>
      </c>
      <c r="B191">
        <f t="shared" si="38"/>
        <v>170</v>
      </c>
      <c r="C191">
        <f t="shared" si="33"/>
        <v>1.7000000000000013</v>
      </c>
      <c r="D191" s="13">
        <f>(Alfa1*SIN(miia*C191)-Alfa2*SIN(miib*C191))</f>
        <v>-59.695340066285766</v>
      </c>
      <c r="E191" s="14">
        <f>-(Alfa1*COS(miia*C191)-Alfa2*COS(miib*C191))</f>
        <v>-34.514366679828974</v>
      </c>
      <c r="F191">
        <f>(miia*Alfa1*COS(miia*C191)-miib*Alfa2*COS(miib*C191))</f>
        <v>76.26466508109074</v>
      </c>
      <c r="G191">
        <f>miia*Alfa1*SIN(miia*C191)-miib*Alfa2*SIN(miib*C191)</f>
        <v>38.012421826417437</v>
      </c>
      <c r="Q191">
        <f t="shared" si="34"/>
        <v>0</v>
      </c>
      <c r="R191">
        <f t="shared" si="39"/>
        <v>170</v>
      </c>
      <c r="S191">
        <f t="shared" si="35"/>
        <v>1.7000000000000013</v>
      </c>
      <c r="T191" s="13">
        <f t="shared" si="36"/>
        <v>52.166806229984687</v>
      </c>
      <c r="U191" s="14">
        <f t="shared" si="37"/>
        <v>-39.330676449267173</v>
      </c>
    </row>
    <row r="192" spans="1:21">
      <c r="A192">
        <f t="shared" si="32"/>
        <v>0</v>
      </c>
      <c r="B192">
        <f t="shared" si="38"/>
        <v>171</v>
      </c>
      <c r="C192">
        <f t="shared" si="33"/>
        <v>1.7100000000000013</v>
      </c>
      <c r="D192" s="13">
        <f>(Alfa1*SIN(miia*C192)-Alfa2*SIN(miib*C192))</f>
        <v>-58.773570772387636</v>
      </c>
      <c r="E192" s="14">
        <f>-(Alfa1*COS(miia*C192)-Alfa2*COS(miib*C192))</f>
        <v>-34.070017458920731</v>
      </c>
      <c r="F192">
        <f>(miia*Alfa1*COS(miia*C192)-miib*Alfa2*COS(miib*C192))</f>
        <v>108.11691240151683</v>
      </c>
      <c r="G192">
        <f>miia*Alfa1*SIN(miia*C192)-miib*Alfa2*SIN(miib*C192)</f>
        <v>50.554897916637657</v>
      </c>
      <c r="Q192">
        <f t="shared" si="34"/>
        <v>0</v>
      </c>
      <c r="R192">
        <f t="shared" si="39"/>
        <v>171</v>
      </c>
      <c r="S192">
        <f t="shared" si="35"/>
        <v>1.7100000000000013</v>
      </c>
      <c r="T192" s="13">
        <f t="shared" si="36"/>
        <v>46.690573091340013</v>
      </c>
      <c r="U192" s="14">
        <f t="shared" si="37"/>
        <v>-39.010192885152335</v>
      </c>
    </row>
    <row r="193" spans="1:21">
      <c r="A193">
        <f t="shared" si="32"/>
        <v>0</v>
      </c>
      <c r="B193">
        <f t="shared" si="38"/>
        <v>172</v>
      </c>
      <c r="C193">
        <f t="shared" si="33"/>
        <v>1.7200000000000013</v>
      </c>
      <c r="D193" s="13">
        <f>(Alfa1*SIN(miia*C193)-Alfa2*SIN(miib*C193))</f>
        <v>-57.532866108429005</v>
      </c>
      <c r="E193" s="14">
        <f>-(Alfa1*COS(miia*C193)-Alfa2*COS(miib*C193))</f>
        <v>-33.509426752010093</v>
      </c>
      <c r="F193">
        <f>(miia*Alfa1*COS(miia*C193)-miib*Alfa2*COS(miib*C193))</f>
        <v>140.00976560391138</v>
      </c>
      <c r="G193">
        <f>miia*Alfa1*SIN(miia*C193)-miib*Alfa2*SIN(miib*C193)</f>
        <v>61.25069257241401</v>
      </c>
      <c r="Q193">
        <f t="shared" si="34"/>
        <v>0</v>
      </c>
      <c r="R193">
        <f t="shared" si="39"/>
        <v>172</v>
      </c>
      <c r="S193">
        <f t="shared" si="35"/>
        <v>1.7200000000000013</v>
      </c>
      <c r="T193" s="13">
        <f t="shared" si="36"/>
        <v>40.381903138149326</v>
      </c>
      <c r="U193" s="14">
        <f t="shared" si="37"/>
        <v>-37.320418732775828</v>
      </c>
    </row>
    <row r="194" spans="1:21">
      <c r="A194">
        <f t="shared" si="32"/>
        <v>0</v>
      </c>
      <c r="B194">
        <f t="shared" si="38"/>
        <v>173</v>
      </c>
      <c r="C194">
        <f t="shared" si="33"/>
        <v>1.7300000000000013</v>
      </c>
      <c r="D194" s="13">
        <f>(Alfa1*SIN(miia*C194)-Alfa2*SIN(miib*C194))</f>
        <v>-55.974083393161251</v>
      </c>
      <c r="E194" s="14">
        <f>-(Alfa1*COS(miia*C194)-Alfa2*COS(miib*C194))</f>
        <v>-32.851325582873812</v>
      </c>
      <c r="F194">
        <f>(miia*Alfa1*COS(miia*C194)-miib*Alfa2*COS(miib*C194))</f>
        <v>171.69021077514887</v>
      </c>
      <c r="G194">
        <f>miia*Alfa1*SIN(miia*C194)-miib*Alfa2*SIN(miib*C194)</f>
        <v>70.050633909747546</v>
      </c>
      <c r="Q194">
        <f t="shared" si="34"/>
        <v>0</v>
      </c>
      <c r="R194">
        <f t="shared" si="39"/>
        <v>173</v>
      </c>
      <c r="S194">
        <f t="shared" si="35"/>
        <v>1.7300000000000013</v>
      </c>
      <c r="T194" s="13">
        <f t="shared" si="36"/>
        <v>33.505723872461203</v>
      </c>
      <c r="U194" s="14">
        <f t="shared" si="37"/>
        <v>-34.225065625837267</v>
      </c>
    </row>
    <row r="195" spans="1:21">
      <c r="A195">
        <f t="shared" si="32"/>
        <v>0</v>
      </c>
      <c r="B195">
        <f t="shared" si="38"/>
        <v>174</v>
      </c>
      <c r="C195">
        <f t="shared" si="33"/>
        <v>1.7400000000000013</v>
      </c>
      <c r="D195" s="13">
        <f>(Alfa1*SIN(miia*C195)-Alfa2*SIN(miib*C195))</f>
        <v>-54.100616281483035</v>
      </c>
      <c r="E195" s="14">
        <f>-(Alfa1*COS(miia*C195)-Alfa2*COS(miib*C195))</f>
        <v>-32.114826129547431</v>
      </c>
      <c r="F195">
        <f>(miia*Alfa1*COS(miia*C195)-miib*Alfa2*COS(miib*C195))</f>
        <v>202.90439062270801</v>
      </c>
      <c r="G195">
        <f>miia*Alfa1*SIN(miia*C195)-miib*Alfa2*SIN(miib*C195)</f>
        <v>76.927701757305783</v>
      </c>
      <c r="Q195">
        <f t="shared" si="34"/>
        <v>0</v>
      </c>
      <c r="R195">
        <f t="shared" si="39"/>
        <v>174</v>
      </c>
      <c r="S195">
        <f t="shared" si="35"/>
        <v>1.7400000000000013</v>
      </c>
      <c r="T195" s="13">
        <f t="shared" si="36"/>
        <v>26.339172388089025</v>
      </c>
      <c r="U195" s="14">
        <f t="shared" si="37"/>
        <v>-29.743059197046556</v>
      </c>
    </row>
    <row r="196" spans="1:21">
      <c r="A196">
        <f t="shared" si="32"/>
        <v>0</v>
      </c>
      <c r="B196">
        <f t="shared" si="38"/>
        <v>175</v>
      </c>
      <c r="C196">
        <f t="shared" si="33"/>
        <v>1.7500000000000013</v>
      </c>
      <c r="D196" s="13">
        <f>(Alfa1*SIN(miia*C196)-Alfa2*SIN(miib*C196))</f>
        <v>-51.918391302785658</v>
      </c>
      <c r="E196" s="14">
        <f>-(Alfa1*COS(miia*C196)-Alfa2*COS(miib*C196))</f>
        <v>-31.319199426667456</v>
      </c>
      <c r="F196">
        <f>(miia*Alfa1*COS(miia*C196)-miib*Alfa2*COS(miib*C196))</f>
        <v>233.39998425735291</v>
      </c>
      <c r="G196">
        <f>miia*Alfa1*SIN(miia*C196)-miib*Alfa2*SIN(miib*C196)</f>
        <v>81.877145399925752</v>
      </c>
      <c r="Q196">
        <f t="shared" si="34"/>
        <v>0</v>
      </c>
      <c r="R196">
        <f t="shared" si="39"/>
        <v>175</v>
      </c>
      <c r="S196">
        <f t="shared" si="35"/>
        <v>1.7500000000000013</v>
      </c>
      <c r="T196" s="13">
        <f t="shared" si="36"/>
        <v>19.160516759019224</v>
      </c>
      <c r="U196" s="14">
        <f t="shared" si="37"/>
        <v>-23.948828465800752</v>
      </c>
    </row>
    <row r="197" spans="1:21">
      <c r="A197">
        <f t="shared" si="32"/>
        <v>0</v>
      </c>
      <c r="B197">
        <f t="shared" si="38"/>
        <v>176</v>
      </c>
      <c r="C197">
        <f t="shared" si="33"/>
        <v>1.7600000000000013</v>
      </c>
      <c r="D197" s="13">
        <f>(Alfa1*SIN(miia*C197)-Alfa2*SIN(miib*C197))</f>
        <v>-49.43584061970482</v>
      </c>
      <c r="E197" s="14">
        <f>-(Alfa1*COS(miia*C197)-Alfa2*COS(miib*C197))</f>
        <v>-30.483653041428177</v>
      </c>
      <c r="F197">
        <f>(miia*Alfa1*COS(miia*C197)-miib*Alfa2*COS(miib*C197))</f>
        <v>262.92857942887957</v>
      </c>
      <c r="G197">
        <f>miia*Alfa1*SIN(miia*C197)-miib*Alfa2*SIN(miib*C197)</f>
        <v>84.916371172818117</v>
      </c>
      <c r="Q197">
        <f t="shared" si="34"/>
        <v>0</v>
      </c>
      <c r="R197">
        <f t="shared" si="39"/>
        <v>176</v>
      </c>
      <c r="S197">
        <f t="shared" si="35"/>
        <v>1.7600000000000013</v>
      </c>
      <c r="T197" s="13">
        <f t="shared" si="36"/>
        <v>12.23813670463427</v>
      </c>
      <c r="U197" s="14">
        <f t="shared" si="37"/>
        <v>-16.970380263890362</v>
      </c>
    </row>
    <row r="198" spans="1:21">
      <c r="A198">
        <f t="shared" si="32"/>
        <v>0</v>
      </c>
      <c r="B198">
        <f t="shared" si="38"/>
        <v>177</v>
      </c>
      <c r="C198">
        <f t="shared" si="33"/>
        <v>1.7700000000000014</v>
      </c>
      <c r="D198" s="13">
        <f>(Alfa1*SIN(miia*C198)-Alfa2*SIN(miib*C198))</f>
        <v>-46.663851199544681</v>
      </c>
      <c r="E198" s="14">
        <f>-(Alfa1*COS(miia*C198)-Alfa2*COS(miib*C198))</f>
        <v>-29.627111018961919</v>
      </c>
      <c r="F198">
        <f>(miia*Alfa1*COS(miia*C198)-miib*Alfa2*COS(miib*C198))</f>
        <v>291.24801388442205</v>
      </c>
      <c r="G198">
        <f>miia*Alfa1*SIN(miia*C198)-miib*Alfa2*SIN(miib*C198)</f>
        <v>86.084601429189107</v>
      </c>
      <c r="Q198">
        <f t="shared" si="34"/>
        <v>0</v>
      </c>
      <c r="R198">
        <f t="shared" si="39"/>
        <v>177</v>
      </c>
      <c r="S198">
        <f t="shared" si="35"/>
        <v>1.7700000000000014</v>
      </c>
      <c r="T198" s="13">
        <f t="shared" si="36"/>
        <v>5.8200020951185891</v>
      </c>
      <c r="U198" s="14">
        <f t="shared" si="37"/>
        <v>-8.9852250577196937</v>
      </c>
    </row>
    <row r="199" spans="1:21">
      <c r="A199">
        <f t="shared" si="32"/>
        <v>0</v>
      </c>
      <c r="B199">
        <f t="shared" si="38"/>
        <v>178</v>
      </c>
      <c r="C199">
        <f t="shared" si="33"/>
        <v>1.7800000000000014</v>
      </c>
      <c r="D199" s="13">
        <f>(Alfa1*SIN(miia*C199)-Alfa2*SIN(miib*C199))</f>
        <v>-43.615690822697729</v>
      </c>
      <c r="E199" s="14">
        <f>-(Alfa1*COS(miia*C199)-Alfa2*COS(miib*C199))</f>
        <v>-28.767998366188756</v>
      </c>
      <c r="F199">
        <f>(miia*Alfa1*COS(miia*C199)-miib*Alfa2*COS(miib*C199))</f>
        <v>318.12466280689353</v>
      </c>
      <c r="G199">
        <f>miia*Alfa1*SIN(miia*C199)-miib*Alfa2*SIN(miib*C199)</f>
        <v>85.442308706462342</v>
      </c>
      <c r="Q199">
        <f t="shared" si="34"/>
        <v>0</v>
      </c>
      <c r="R199">
        <f t="shared" si="39"/>
        <v>178</v>
      </c>
      <c r="S199">
        <f t="shared" si="35"/>
        <v>1.7800000000000014</v>
      </c>
      <c r="T199" s="13">
        <f t="shared" si="36"/>
        <v>0.12406697774120104</v>
      </c>
      <c r="U199" s="14">
        <f t="shared" si="37"/>
        <v>-0.2143063097222502</v>
      </c>
    </row>
    <row r="200" spans="1:21">
      <c r="A200">
        <f t="shared" si="32"/>
        <v>0</v>
      </c>
      <c r="B200">
        <f t="shared" si="38"/>
        <v>179</v>
      </c>
      <c r="C200">
        <f t="shared" si="33"/>
        <v>1.7900000000000014</v>
      </c>
      <c r="D200" s="13">
        <f>(Alfa1*SIN(miia*C200)-Alfa2*SIN(miib*C200))</f>
        <v>-40.306911580408176</v>
      </c>
      <c r="E200" s="14">
        <f>-(Alfa1*COS(miia*C200)-Alfa2*COS(miib*C200))</f>
        <v>-27.924032293570818</v>
      </c>
      <c r="F200">
        <f>(miia*Alfa1*COS(miia*C200)-miib*Alfa2*COS(miib*C200))</f>
        <v>343.33564980860098</v>
      </c>
      <c r="G200">
        <f>miia*Alfa1*SIN(miia*C200)-miib*Alfa2*SIN(miib*C200)</f>
        <v>83.070431179477154</v>
      </c>
      <c r="Q200">
        <f t="shared" si="34"/>
        <v>0</v>
      </c>
      <c r="R200">
        <f t="shared" si="39"/>
        <v>179</v>
      </c>
      <c r="S200">
        <f t="shared" si="35"/>
        <v>1.7900000000000014</v>
      </c>
      <c r="T200" s="13">
        <f t="shared" si="36"/>
        <v>-4.6700407118221285</v>
      </c>
      <c r="U200" s="14">
        <f t="shared" si="37"/>
        <v>9.0858346568798183</v>
      </c>
    </row>
    <row r="201" spans="1:21">
      <c r="A201">
        <f t="shared" si="32"/>
        <v>0</v>
      </c>
      <c r="B201">
        <f t="shared" si="38"/>
        <v>180</v>
      </c>
      <c r="C201">
        <f t="shared" si="33"/>
        <v>1.8000000000000014</v>
      </c>
      <c r="D201" s="13">
        <f>(Alfa1*SIN(miia*C201)-Alfa2*SIN(miib*C201))</f>
        <v>-36.755231735953892</v>
      </c>
      <c r="E201" s="14">
        <f>-(Alfa1*COS(miia*C201)-Alfa2*COS(miib*C201))</f>
        <v>-27.112022362256273</v>
      </c>
      <c r="F201">
        <f>(miia*Alfa1*COS(miia*C201)-miib*Alfa2*COS(miib*C201))</f>
        <v>366.67095969671317</v>
      </c>
      <c r="G201">
        <f>miia*Alfa1*SIN(miia*C201)-miib*Alfa2*SIN(miib*C201)</f>
        <v>79.069377690313885</v>
      </c>
      <c r="Q201">
        <f t="shared" si="34"/>
        <v>0</v>
      </c>
      <c r="R201">
        <f t="shared" si="39"/>
        <v>180</v>
      </c>
      <c r="S201">
        <f t="shared" si="35"/>
        <v>1.8000000000000014</v>
      </c>
      <c r="T201" s="13">
        <f t="shared" si="36"/>
        <v>-8.4277062335008424</v>
      </c>
      <c r="U201" s="14">
        <f t="shared" si="37"/>
        <v>18.632355651585002</v>
      </c>
    </row>
    <row r="202" spans="1:21">
      <c r="A202">
        <f t="shared" si="32"/>
        <v>0</v>
      </c>
      <c r="B202">
        <f t="shared" si="38"/>
        <v>181</v>
      </c>
      <c r="C202">
        <f t="shared" si="33"/>
        <v>1.8100000000000014</v>
      </c>
      <c r="D202" s="13">
        <f>(Alfa1*SIN(miia*C202)-Alfa2*SIN(miib*C202))</f>
        <v>-32.980397036540296</v>
      </c>
      <c r="E202" s="14">
        <f>-(Alfa1*COS(miia*C202)-Alfa2*COS(miib*C202))</f>
        <v>-26.347681590535803</v>
      </c>
      <c r="F202">
        <f>(miia*Alfa1*COS(miia*C202)-miib*Alfa2*COS(miib*C202))</f>
        <v>387.93543218581374</v>
      </c>
      <c r="G202">
        <f>miia*Alfa1*SIN(miia*C202)-miib*Alfa2*SIN(miib*C202)</f>
        <v>73.557832761719879</v>
      </c>
      <c r="Q202">
        <f t="shared" si="34"/>
        <v>0</v>
      </c>
      <c r="R202">
        <f t="shared" si="39"/>
        <v>181</v>
      </c>
      <c r="S202">
        <f t="shared" si="35"/>
        <v>1.8100000000000014</v>
      </c>
      <c r="T202" s="13">
        <f t="shared" si="36"/>
        <v>-11.064130066435391</v>
      </c>
      <c r="U202" s="14">
        <f t="shared" si="37"/>
        <v>28.126511123835222</v>
      </c>
    </row>
    <row r="203" spans="1:21">
      <c r="A203">
        <f t="shared" si="32"/>
        <v>0</v>
      </c>
      <c r="B203">
        <f t="shared" si="38"/>
        <v>182</v>
      </c>
      <c r="C203">
        <f t="shared" si="33"/>
        <v>1.8200000000000014</v>
      </c>
      <c r="D203" s="13">
        <f>(Alfa1*SIN(miia*C203)-Alfa2*SIN(miib*C203))</f>
        <v>-29.00402276578248</v>
      </c>
      <c r="E203" s="14">
        <f>-(Alfa1*COS(miia*C203)-Alfa2*COS(miib*C203))</f>
        <v>-25.645450459306918</v>
      </c>
      <c r="F203">
        <f>(miia*Alfa1*COS(miia*C203)-miib*Alfa2*COS(miib*C203))</f>
        <v>406.95061689871068</v>
      </c>
      <c r="G203">
        <f>miia*Alfa1*SIN(miia*C203)-miib*Alfa2*SIN(miib*C203)</f>
        <v>66.671374013283071</v>
      </c>
      <c r="Q203">
        <f t="shared" si="34"/>
        <v>0</v>
      </c>
      <c r="R203">
        <f t="shared" si="39"/>
        <v>182</v>
      </c>
      <c r="S203">
        <f t="shared" si="35"/>
        <v>1.8200000000000014</v>
      </c>
      <c r="T203" s="13">
        <f t="shared" si="36"/>
        <v>-12.547059072361847</v>
      </c>
      <c r="U203" s="14">
        <f t="shared" si="37"/>
        <v>37.264744446022057</v>
      </c>
    </row>
    <row r="204" spans="1:21">
      <c r="A204">
        <f t="shared" si="32"/>
        <v>0</v>
      </c>
      <c r="B204">
        <f t="shared" si="38"/>
        <v>183</v>
      </c>
      <c r="C204">
        <f t="shared" si="33"/>
        <v>1.8300000000000014</v>
      </c>
      <c r="D204" s="13">
        <f>(Alfa1*SIN(miia*C204)-Alfa2*SIN(miib*C204))</f>
        <v>-24.849418016592658</v>
      </c>
      <c r="E204" s="14">
        <f>-(Alfa1*COS(miia*C204)-Alfa2*COS(miib*C204))</f>
        <v>-25.018335622503947</v>
      </c>
      <c r="F204">
        <f>(miia*Alfa1*COS(miia*C204)-miib*Alfa2*COS(miib*C204))</f>
        <v>423.55647135832794</v>
      </c>
      <c r="G204">
        <f>miia*Alfa1*SIN(miia*C204)-miib*Alfa2*SIN(miib*C204)</f>
        <v>58.560916286388498</v>
      </c>
      <c r="Q204">
        <f t="shared" si="34"/>
        <v>0</v>
      </c>
      <c r="R204">
        <f t="shared" si="39"/>
        <v>183</v>
      </c>
      <c r="S204">
        <f t="shared" si="35"/>
        <v>1.8300000000000014</v>
      </c>
      <c r="T204" s="13">
        <f t="shared" si="36"/>
        <v>-12.897344405754493</v>
      </c>
      <c r="U204" s="14">
        <f t="shared" si="37"/>
        <v>45.750040928731039</v>
      </c>
    </row>
    <row r="205" spans="1:21">
      <c r="A205">
        <f t="shared" si="32"/>
        <v>0</v>
      </c>
      <c r="B205">
        <f t="shared" si="38"/>
        <v>184</v>
      </c>
      <c r="C205">
        <f t="shared" si="33"/>
        <v>1.8400000000000014</v>
      </c>
      <c r="D205" s="13">
        <f>(Alfa1*SIN(miia*C205)-Alfa2*SIN(miib*C205))</f>
        <v>-20.541393839688524</v>
      </c>
      <c r="E205" s="14">
        <f>-(Alfa1*COS(miia*C205)-Alfa2*COS(miib*C205))</f>
        <v>-24.477764976549629</v>
      </c>
      <c r="F205">
        <f>(miia*Alfa1*COS(miia*C205)-miib*Alfa2*COS(miib*C205))</f>
        <v>437.61288521741926</v>
      </c>
      <c r="G205">
        <f>miia*Alfa1*SIN(miia*C205)-miib*Alfa2*SIN(miib*C205)</f>
        <v>49.39099852671675</v>
      </c>
      <c r="Q205">
        <f t="shared" si="34"/>
        <v>0</v>
      </c>
      <c r="R205">
        <f t="shared" si="39"/>
        <v>184</v>
      </c>
      <c r="S205">
        <f t="shared" si="35"/>
        <v>1.8400000000000014</v>
      </c>
      <c r="T205" s="13">
        <f t="shared" si="36"/>
        <v>-12.187311201756382</v>
      </c>
      <c r="U205" s="14">
        <f t="shared" si="37"/>
        <v>53.303096441396619</v>
      </c>
    </row>
    <row r="206" spans="1:21">
      <c r="A206">
        <f t="shared" si="32"/>
        <v>0</v>
      </c>
      <c r="B206">
        <f t="shared" si="38"/>
        <v>185</v>
      </c>
      <c r="C206">
        <f t="shared" si="33"/>
        <v>1.8500000000000014</v>
      </c>
      <c r="D206" s="13">
        <f>(Alfa1*SIN(miia*C206)-Alfa2*SIN(miib*C206))</f>
        <v>-16.106057082043886</v>
      </c>
      <c r="E206" s="14">
        <f>-(Alfa1*COS(miia*C206)-Alfa2*COS(miib*C206))</f>
        <v>-24.033460574349071</v>
      </c>
      <c r="F206">
        <f>(miia*Alfa1*COS(miia*C206)-miib*Alfa2*COS(miib*C206))</f>
        <v>449.00101568363664</v>
      </c>
      <c r="G206">
        <f>miia*Alfa1*SIN(miia*C206)-miib*Alfa2*SIN(miib*C206)</f>
        <v>39.337931054140277</v>
      </c>
      <c r="Q206">
        <f t="shared" si="34"/>
        <v>0</v>
      </c>
      <c r="R206">
        <f t="shared" si="39"/>
        <v>185</v>
      </c>
      <c r="S206">
        <f t="shared" si="35"/>
        <v>1.8500000000000014</v>
      </c>
      <c r="T206" s="13">
        <f t="shared" si="36"/>
        <v>-10.537013021058248</v>
      </c>
      <c r="U206" s="14">
        <f t="shared" si="37"/>
        <v>59.672863099276796</v>
      </c>
    </row>
    <row r="207" spans="1:21">
      <c r="A207">
        <f t="shared" si="32"/>
        <v>0</v>
      </c>
      <c r="B207">
        <f t="shared" si="38"/>
        <v>186</v>
      </c>
      <c r="C207">
        <f t="shared" si="33"/>
        <v>1.8600000000000014</v>
      </c>
      <c r="D207" s="13">
        <f>(Alfa1*SIN(miia*C207)-Alfa2*SIN(miib*C207))</f>
        <v>-11.57059187085005</v>
      </c>
      <c r="E207" s="14">
        <f>-(Alfa1*COS(miia*C207)-Alfa2*COS(miib*C207))</f>
        <v>-23.693330685876955</v>
      </c>
      <c r="F207">
        <f>(miia*Alfa1*COS(miia*C207)-miib*Alfa2*COS(miib*C207))</f>
        <v>457.62442095805341</v>
      </c>
      <c r="G207">
        <f>miia*Alfa1*SIN(miia*C207)-miib*Alfa2*SIN(miib*C207)</f>
        <v>28.587822253562241</v>
      </c>
      <c r="Q207">
        <f t="shared" si="34"/>
        <v>0</v>
      </c>
      <c r="R207">
        <f t="shared" si="39"/>
        <v>186</v>
      </c>
      <c r="S207">
        <f t="shared" si="35"/>
        <v>1.8600000000000014</v>
      </c>
      <c r="T207" s="13">
        <f t="shared" si="36"/>
        <v>-8.10852898981239</v>
      </c>
      <c r="U207" s="14">
        <f t="shared" si="37"/>
        <v>64.646057481455614</v>
      </c>
    </row>
    <row r="208" spans="1:21">
      <c r="A208">
        <f t="shared" si="32"/>
        <v>0</v>
      </c>
      <c r="B208">
        <f t="shared" si="38"/>
        <v>187</v>
      </c>
      <c r="C208">
        <f t="shared" si="33"/>
        <v>1.8700000000000014</v>
      </c>
      <c r="D208" s="13">
        <f>(Alfa1*SIN(miia*C208)-Alfa2*SIN(miib*C208))</f>
        <v>-6.9630308205089362</v>
      </c>
      <c r="E208" s="14">
        <f>-(Alfa1*COS(miia*C208)-Alfa2*COS(miib*C208))</f>
        <v>-23.463382110846457</v>
      </c>
      <c r="F208">
        <f>(miia*Alfa1*COS(miia*C208)-miib*Alfa2*COS(miib*C208))</f>
        <v>463.40998049718405</v>
      </c>
      <c r="G208">
        <f>miia*Alfa1*SIN(miia*C208)-miib*Alfa2*SIN(miib*C208)</f>
        <v>17.334504932419975</v>
      </c>
      <c r="Q208">
        <f t="shared" si="34"/>
        <v>0</v>
      </c>
      <c r="R208">
        <f t="shared" si="39"/>
        <v>187</v>
      </c>
      <c r="S208">
        <f t="shared" si="35"/>
        <v>1.8700000000000014</v>
      </c>
      <c r="T208" s="13">
        <f t="shared" si="36"/>
        <v>-5.0985401490116011</v>
      </c>
      <c r="U208" s="14">
        <f t="shared" si="37"/>
        <v>68.055257315744882</v>
      </c>
    </row>
    <row r="209" spans="1:21">
      <c r="A209">
        <f t="shared" si="32"/>
        <v>0</v>
      </c>
      <c r="B209">
        <f t="shared" si="38"/>
        <v>188</v>
      </c>
      <c r="C209">
        <f t="shared" si="33"/>
        <v>1.8800000000000014</v>
      </c>
      <c r="D209" s="13">
        <f>(Alfa1*SIN(miia*C209)-Alfa2*SIN(miib*C209))</f>
        <v>-2.3120181416512731</v>
      </c>
      <c r="E209" s="14">
        <f>-(Alfa1*COS(miia*C209)-Alfa2*COS(miib*C209))</f>
        <v>-23.347653641274722</v>
      </c>
      <c r="F209">
        <f>(miia*Alfa1*COS(miia*C209)-miib*Alfa2*COS(miib*C209))</f>
        <v>466.30859301189741</v>
      </c>
      <c r="G209">
        <f>miia*Alfa1*SIN(miia*C209)-miib*Alfa2*SIN(miib*C209)</f>
        <v>5.7773835991672655</v>
      </c>
      <c r="Q209">
        <f t="shared" si="34"/>
        <v>0</v>
      </c>
      <c r="R209">
        <f t="shared" si="39"/>
        <v>188</v>
      </c>
      <c r="S209">
        <f t="shared" si="35"/>
        <v>1.8800000000000014</v>
      </c>
      <c r="T209" s="13">
        <f t="shared" si="36"/>
        <v>-1.7294905835167809</v>
      </c>
      <c r="U209" s="14">
        <f t="shared" si="37"/>
        <v>69.785267900346327</v>
      </c>
    </row>
    <row r="210" spans="1:21">
      <c r="A210">
        <f t="shared" si="32"/>
        <v>0</v>
      </c>
      <c r="B210">
        <f t="shared" si="38"/>
        <v>189</v>
      </c>
      <c r="C210">
        <f t="shared" si="33"/>
        <v>1.8900000000000015</v>
      </c>
      <c r="D210" s="13">
        <f>(Alfa1*SIN(miia*C210)-Alfa2*SIN(miib*C210))</f>
        <v>2.3534330888636648</v>
      </c>
      <c r="E210" s="14">
        <f>-(Alfa1*COS(miia*C210)-Alfa2*COS(miib*C210))</f>
        <v>-23.34817135506027</v>
      </c>
      <c r="F210">
        <f>(miia*Alfa1*COS(miia*C210)-miib*Alfa2*COS(miib*C210))</f>
        <v>466.29564531052665</v>
      </c>
      <c r="G210">
        <f>miia*Alfa1*SIN(miia*C210)-miib*Alfa2*SIN(miib*C210)</f>
        <v>-5.880775288070569</v>
      </c>
      <c r="Q210">
        <f t="shared" si="34"/>
        <v>0</v>
      </c>
      <c r="R210">
        <f t="shared" si="39"/>
        <v>189</v>
      </c>
      <c r="S210">
        <f t="shared" si="35"/>
        <v>1.8900000000000015</v>
      </c>
      <c r="T210" s="13">
        <f t="shared" si="36"/>
        <v>1.7603043214996184</v>
      </c>
      <c r="U210" s="14">
        <f t="shared" si="37"/>
        <v>69.777507532325984</v>
      </c>
    </row>
    <row r="211" spans="1:21">
      <c r="A211">
        <f t="shared" si="32"/>
        <v>0</v>
      </c>
      <c r="B211">
        <f t="shared" si="38"/>
        <v>190</v>
      </c>
      <c r="C211">
        <f t="shared" si="33"/>
        <v>1.9000000000000015</v>
      </c>
      <c r="D211" s="13">
        <f>(Alfa1*SIN(miia*C211)-Alfa2*SIN(miib*C211))</f>
        <v>7.0041871803539806</v>
      </c>
      <c r="E211" s="14">
        <f>-(Alfa1*COS(miia*C211)-Alfa2*COS(miib*C211))</f>
        <v>-23.464926198142066</v>
      </c>
      <c r="F211">
        <f>(miia*Alfa1*COS(miia*C211)-miib*Alfa2*COS(miib*C211))</f>
        <v>463.3712473560438</v>
      </c>
      <c r="G211">
        <f>miia*Alfa1*SIN(miia*C211)-miib*Alfa2*SIN(miib*C211)</f>
        <v>-17.436087480268327</v>
      </c>
      <c r="Q211">
        <f t="shared" si="34"/>
        <v>0</v>
      </c>
      <c r="R211">
        <f t="shared" si="39"/>
        <v>190</v>
      </c>
      <c r="S211">
        <f t="shared" si="35"/>
        <v>1.9000000000000015</v>
      </c>
      <c r="T211" s="13">
        <f t="shared" si="36"/>
        <v>5.1271979166256125</v>
      </c>
      <c r="U211" s="14">
        <f t="shared" si="37"/>
        <v>68.032239178188377</v>
      </c>
    </row>
    <row r="212" spans="1:21">
      <c r="A212">
        <f t="shared" si="32"/>
        <v>0</v>
      </c>
      <c r="B212">
        <f t="shared" si="38"/>
        <v>191</v>
      </c>
      <c r="C212">
        <f t="shared" si="33"/>
        <v>1.9100000000000015</v>
      </c>
      <c r="D212" s="13">
        <f>(Alfa1*SIN(miia*C212)-Alfa2*SIN(miib*C212))</f>
        <v>11.611233251718154</v>
      </c>
      <c r="E212" s="14">
        <f>-(Alfa1*COS(miia*C212)-Alfa2*COS(miib*C212))</f>
        <v>-23.695874084665846</v>
      </c>
      <c r="F212">
        <f>(miia*Alfa1*COS(miia*C212)-miib*Alfa2*COS(miib*C212))</f>
        <v>457.56023121585145</v>
      </c>
      <c r="G212">
        <f>miia*Alfa1*SIN(miia*C212)-miib*Alfa2*SIN(miib*C212)</f>
        <v>-28.685806535449981</v>
      </c>
      <c r="Q212">
        <f t="shared" si="34"/>
        <v>0</v>
      </c>
      <c r="R212">
        <f t="shared" si="39"/>
        <v>191</v>
      </c>
      <c r="S212">
        <f t="shared" si="35"/>
        <v>1.9100000000000015</v>
      </c>
      <c r="T212" s="13">
        <f t="shared" si="36"/>
        <v>8.1329700359358625</v>
      </c>
      <c r="U212" s="14">
        <f t="shared" si="37"/>
        <v>64.608560453993888</v>
      </c>
    </row>
    <row r="213" spans="1:21">
      <c r="A213">
        <f t="shared" si="32"/>
        <v>0</v>
      </c>
      <c r="B213">
        <f t="shared" si="38"/>
        <v>192</v>
      </c>
      <c r="C213">
        <f t="shared" si="33"/>
        <v>1.9200000000000015</v>
      </c>
      <c r="D213" s="13">
        <f>(Alfa1*SIN(miia*C213)-Alfa2*SIN(miib*C213))</f>
        <v>16.145931462870578</v>
      </c>
      <c r="E213" s="14">
        <f>-(Alfa1*COS(miia*C213)-Alfa2*COS(miib*C213))</f>
        <v>-24.03695851413233</v>
      </c>
      <c r="F213">
        <f>(miia*Alfa1*COS(miia*C213)-miib*Alfa2*COS(miib*C213))</f>
        <v>448.91191391456471</v>
      </c>
      <c r="G213">
        <f>miia*Alfa1*SIN(miia*C213)-miib*Alfa2*SIN(miib*C213)</f>
        <v>-39.430567772615142</v>
      </c>
      <c r="Q213">
        <f t="shared" si="34"/>
        <v>0</v>
      </c>
      <c r="R213">
        <f t="shared" si="39"/>
        <v>192</v>
      </c>
      <c r="S213">
        <f t="shared" si="35"/>
        <v>1.9200000000000015</v>
      </c>
      <c r="T213" s="13">
        <f t="shared" si="36"/>
        <v>10.555363144374301</v>
      </c>
      <c r="U213" s="14">
        <f t="shared" si="37"/>
        <v>59.622152309846925</v>
      </c>
    </row>
    <row r="214" spans="1:21">
      <c r="A214">
        <f t="shared" ref="A214:A277" si="40">IF(B214=$AC$1,1,0)</f>
        <v>0</v>
      </c>
      <c r="B214">
        <f t="shared" si="38"/>
        <v>193</v>
      </c>
      <c r="C214">
        <f t="shared" ref="C214:C277" si="41">C213+dt</f>
        <v>1.9300000000000015</v>
      </c>
      <c r="D214" s="13">
        <f>(Alfa1*SIN(miia*C214)-Alfa2*SIN(miib*C214))</f>
        <v>20.580255703011378</v>
      </c>
      <c r="E214" s="14">
        <f>-(Alfa1*COS(miia*C214)-Alfa2*COS(miib*C214))</f>
        <v>-24.482155474062463</v>
      </c>
      <c r="F214">
        <f>(miia*Alfa1*COS(miia*C214)-miib*Alfa2*COS(miib*C214))</f>
        <v>437.49962653186674</v>
      </c>
      <c r="G214">
        <f>miia*Alfa1*SIN(miia*C214)-miib*Alfa2*SIN(miib*C214)</f>
        <v>-49.476597615460221</v>
      </c>
      <c r="Q214">
        <f t="shared" ref="Q214:Q277" si="42">IF(R214=$AC$1,1,0)</f>
        <v>0</v>
      </c>
      <c r="R214">
        <f t="shared" si="39"/>
        <v>193</v>
      </c>
      <c r="S214">
        <f t="shared" ref="S214:S277" si="43">S213+dt</f>
        <v>1.9300000000000015</v>
      </c>
      <c r="T214" s="13">
        <f t="shared" ref="T214:T277" si="44">IF(R214&lt;MAX_TIME,Aktina*SIN(epsilon*S214)*COS(D*S214),Aktina*SIN(epsilon*MAX_TIME*dt)*COS(D*MAX_TIME*dt))</f>
        <v>12.197966459889143</v>
      </c>
      <c r="U214" s="14">
        <f t="shared" ref="U214:U277" si="45">IF(R214&lt;MAX_TIME,Aktina*COS(epsilon*S214)*COS(D*S214),Aktina*COS(epsilon*MAX_TIME*dt)*COS(D*MAX_TIME*dt))</f>
        <v>53.240875125271238</v>
      </c>
    </row>
    <row r="215" spans="1:21">
      <c r="A215">
        <f t="shared" si="40"/>
        <v>0</v>
      </c>
      <c r="B215">
        <f t="shared" ref="B215:B278" si="46">B214+1</f>
        <v>194</v>
      </c>
      <c r="C215">
        <f t="shared" si="41"/>
        <v>1.9400000000000015</v>
      </c>
      <c r="D215" s="13">
        <f>(Alfa1*SIN(miia*C215)-Alfa2*SIN(miib*C215))</f>
        <v>24.887030419524315</v>
      </c>
      <c r="E215" s="14">
        <f>-(Alfa1*COS(miia*C215)-Alfa2*COS(miib*C215))</f>
        <v>-25.023540168600416</v>
      </c>
      <c r="F215">
        <f>(miia*Alfa1*COS(miia*C215)-miib*Alfa2*COS(miib*C215))</f>
        <v>423.42001419591134</v>
      </c>
      <c r="G215">
        <f>miia*Alfa1*SIN(miia*C215)-miib*Alfa2*SIN(miib*C215)</f>
        <v>-58.637865707577447</v>
      </c>
      <c r="Q215">
        <f t="shared" si="42"/>
        <v>0</v>
      </c>
      <c r="R215">
        <f t="shared" ref="R215:R278" si="47">R214+1</f>
        <v>194</v>
      </c>
      <c r="S215">
        <f t="shared" si="43"/>
        <v>1.9400000000000015</v>
      </c>
      <c r="T215" s="13">
        <f t="shared" si="44"/>
        <v>12.899043775931105</v>
      </c>
      <c r="U215" s="14">
        <f t="shared" si="45"/>
        <v>45.678385707689458</v>
      </c>
    </row>
    <row r="216" spans="1:21">
      <c r="A216">
        <f t="shared" si="40"/>
        <v>0</v>
      </c>
      <c r="B216">
        <f t="shared" si="46"/>
        <v>195</v>
      </c>
      <c r="C216">
        <f t="shared" si="41"/>
        <v>1.9500000000000015</v>
      </c>
      <c r="D216" s="13">
        <f>(Alfa1*SIN(miia*C216)-Alfa2*SIN(miib*C216))</f>
        <v>29.040159329164041</v>
      </c>
      <c r="E216" s="14">
        <f>-(Alfa1*COS(miia*C216)-Alfa2*COS(miib*C216))</f>
        <v>-25.651374889981081</v>
      </c>
      <c r="F216">
        <f>(miia*Alfa1*COS(miia*C216)-miib*Alfa2*COS(miib*C216))</f>
        <v>406.79211388478279</v>
      </c>
      <c r="G216">
        <f>miia*Alfa1*SIN(miia*C216)-miib*Alfa2*SIN(miib*C216)</f>
        <v>-66.738157756044146</v>
      </c>
      <c r="Q216">
        <f t="shared" si="42"/>
        <v>0</v>
      </c>
      <c r="R216">
        <f t="shared" si="47"/>
        <v>195</v>
      </c>
      <c r="S216">
        <f t="shared" si="43"/>
        <v>1.9500000000000015</v>
      </c>
      <c r="T216" s="13">
        <f t="shared" si="44"/>
        <v>12.538943079756907</v>
      </c>
      <c r="U216" s="14">
        <f t="shared" si="45"/>
        <v>37.186026576084586</v>
      </c>
    </row>
    <row r="217" spans="1:21">
      <c r="A217">
        <f t="shared" si="40"/>
        <v>0</v>
      </c>
      <c r="B217">
        <f t="shared" si="46"/>
        <v>196</v>
      </c>
      <c r="C217">
        <f t="shared" si="41"/>
        <v>1.9600000000000015</v>
      </c>
      <c r="D217" s="13">
        <f>(Alfa1*SIN(miia*C217)-Alfa2*SIN(miib*C217))</f>
        <v>33.014843833347037</v>
      </c>
      <c r="E217" s="14">
        <f>-(Alfa1*COS(miia*C217)-Alfa2*COS(miib*C217))</f>
        <v>-26.354217133160333</v>
      </c>
      <c r="F217">
        <f>(miia*Alfa1*COS(miia*C217)-miib*Alfa2*COS(miib*C217))</f>
        <v>387.75621914172211</v>
      </c>
      <c r="G217">
        <f>miia*Alfa1*SIN(miia*C217)-miib*Alfa2*SIN(miib*C217)</f>
        <v>-73.613047857115859</v>
      </c>
      <c r="Q217">
        <f t="shared" si="42"/>
        <v>0</v>
      </c>
      <c r="R217">
        <f t="shared" si="47"/>
        <v>196</v>
      </c>
      <c r="S217">
        <f t="shared" si="43"/>
        <v>1.9600000000000015</v>
      </c>
      <c r="T217" s="13">
        <f t="shared" si="44"/>
        <v>11.04578295938814</v>
      </c>
      <c r="U217" s="14">
        <f t="shared" si="45"/>
        <v>28.043306810840509</v>
      </c>
    </row>
    <row r="218" spans="1:21">
      <c r="A218">
        <f t="shared" si="40"/>
        <v>0</v>
      </c>
      <c r="B218">
        <f t="shared" si="46"/>
        <v>197</v>
      </c>
      <c r="C218">
        <f t="shared" si="41"/>
        <v>1.9700000000000015</v>
      </c>
      <c r="D218" s="13">
        <f>(Alfa1*SIN(miia*C218)-Alfa2*SIN(miib*C218))</f>
        <v>36.787789061015104</v>
      </c>
      <c r="E218" s="14">
        <f>-(Alfa1*COS(miia*C218)-Alfa2*COS(miib*C218))</f>
        <v>-27.119046846320785</v>
      </c>
      <c r="F218">
        <f>(miia*Alfa1*COS(miia*C218)-miib*Alfa2*COS(miib*C218))</f>
        <v>366.47254291231093</v>
      </c>
      <c r="G218">
        <f>miia*Alfa1*SIN(miia*C218)-miib*Alfa2*SIN(miib*C218)</f>
        <v>-79.111750068180484</v>
      </c>
      <c r="Q218">
        <f t="shared" si="42"/>
        <v>0</v>
      </c>
      <c r="R218">
        <f t="shared" si="47"/>
        <v>197</v>
      </c>
      <c r="S218">
        <f t="shared" si="43"/>
        <v>1.9700000000000015</v>
      </c>
      <c r="T218" s="13">
        <f t="shared" si="44"/>
        <v>8.3991799451692728</v>
      </c>
      <c r="U218" s="14">
        <f t="shared" si="45"/>
        <v>18.547348961583189</v>
      </c>
    </row>
    <row r="219" spans="1:21">
      <c r="A219">
        <f t="shared" si="40"/>
        <v>0</v>
      </c>
      <c r="B219">
        <f t="shared" si="46"/>
        <v>198</v>
      </c>
      <c r="C219">
        <f t="shared" si="41"/>
        <v>1.9800000000000015</v>
      </c>
      <c r="D219" s="13">
        <f>(Alfa1*SIN(miia*C219)-Alfa2*SIN(miib*C219))</f>
        <v>40.337395584681275</v>
      </c>
      <c r="E219" s="14">
        <f>-(Alfa1*COS(miia*C219)-Alfa2*COS(miib*C219))</f>
        <v>-27.93141151351346</v>
      </c>
      <c r="F219">
        <f>(miia*Alfa1*COS(miia*C219)-miib*Alfa2*COS(miib*C219))</f>
        <v>343.11969170261568</v>
      </c>
      <c r="G219">
        <f>miia*Alfa1*SIN(miia*C219)-miib*Alfa2*SIN(miib*C219)</f>
        <v>-83.09883020408337</v>
      </c>
      <c r="Q219">
        <f t="shared" si="42"/>
        <v>0</v>
      </c>
      <c r="R219">
        <f t="shared" si="47"/>
        <v>198</v>
      </c>
      <c r="S219">
        <f t="shared" si="43"/>
        <v>1.9800000000000015</v>
      </c>
      <c r="T219" s="13">
        <f t="shared" si="44"/>
        <v>4.6318595791924277</v>
      </c>
      <c r="U219" s="14">
        <f t="shared" si="45"/>
        <v>9.0017168358890665</v>
      </c>
    </row>
    <row r="220" spans="1:21">
      <c r="A220">
        <f t="shared" si="40"/>
        <v>0</v>
      </c>
      <c r="B220">
        <f t="shared" si="46"/>
        <v>199</v>
      </c>
      <c r="C220">
        <f t="shared" si="41"/>
        <v>1.9900000000000015</v>
      </c>
      <c r="D220" s="13">
        <f>(Alfa1*SIN(miia*C220)-Alfa2*SIN(miib*C220))</f>
        <v>43.643934996668676</v>
      </c>
      <c r="E220" s="14">
        <f>-(Alfa1*COS(miia*C220)-Alfa2*COS(miib*C220))</f>
        <v>-28.77558758234872</v>
      </c>
      <c r="F220">
        <f>(miia*Alfa1*COS(miia*C220)-miib*Alfa2*COS(miib*C220))</f>
        <v>317.89296611666003</v>
      </c>
      <c r="G220">
        <f>miia*Alfa1*SIN(miia*C220)-miib*Alfa2*SIN(miib*C220)</f>
        <v>-85.455760241243269</v>
      </c>
      <c r="Q220">
        <f t="shared" si="42"/>
        <v>0</v>
      </c>
      <c r="R220">
        <f t="shared" si="47"/>
        <v>199</v>
      </c>
      <c r="S220">
        <f t="shared" si="43"/>
        <v>1.9900000000000015</v>
      </c>
      <c r="T220" s="13">
        <f t="shared" si="44"/>
        <v>-0.1709209934604736</v>
      </c>
      <c r="U220" s="14">
        <f t="shared" si="45"/>
        <v>-0.29493715598946441</v>
      </c>
    </row>
    <row r="221" spans="1:21">
      <c r="A221">
        <f t="shared" si="40"/>
        <v>0</v>
      </c>
      <c r="B221">
        <f t="shared" si="46"/>
        <v>200</v>
      </c>
      <c r="C221">
        <f t="shared" si="41"/>
        <v>2.0000000000000013</v>
      </c>
      <c r="D221" s="13">
        <f>(Alfa1*SIN(miia*C221)-Alfa2*SIN(miib*C221))</f>
        <v>46.689707691815649</v>
      </c>
      <c r="E221" s="14">
        <f>-(Alfa1*COS(miia*C221)-Alfa2*COS(miib*C221))</f>
        <v>-29.63475658125542</v>
      </c>
      <c r="F221">
        <f>(miia*Alfa1*COS(miia*C221)-miib*Alfa2*COS(miib*C221))</f>
        <v>291.00250454095976</v>
      </c>
      <c r="G221">
        <f>miia*Alfa1*SIN(miia*C221)-miib*Alfa2*SIN(miib*C221)</f>
        <v>-86.082299295593444</v>
      </c>
      <c r="Q221">
        <f t="shared" si="42"/>
        <v>0</v>
      </c>
      <c r="R221">
        <f t="shared" si="47"/>
        <v>200</v>
      </c>
      <c r="S221">
        <f t="shared" si="43"/>
        <v>2.0000000000000013</v>
      </c>
      <c r="T221" s="13">
        <f t="shared" si="44"/>
        <v>-5.8741231586906268</v>
      </c>
      <c r="U221" s="14">
        <f t="shared" si="45"/>
        <v>-9.0599599943616411</v>
      </c>
    </row>
    <row r="222" spans="1:21">
      <c r="A222">
        <f t="shared" si="40"/>
        <v>0</v>
      </c>
      <c r="B222">
        <f t="shared" si="46"/>
        <v>201</v>
      </c>
      <c r="C222">
        <f t="shared" si="41"/>
        <v>2.0100000000000011</v>
      </c>
      <c r="D222" s="13">
        <f>(Alfa1*SIN(miia*C222)-Alfa2*SIN(miib*C222))</f>
        <v>49.459181378459512</v>
      </c>
      <c r="E222" s="14">
        <f>-(Alfa1*COS(miia*C222)-Alfa2*COS(miib*C222))</f>
        <v>-30.491194119081797</v>
      </c>
      <c r="F222">
        <f>(miia*Alfa1*COS(miia*C222)-miib*Alfa2*COS(miib*C222))</f>
        <v>262.6712882861824</v>
      </c>
      <c r="G222">
        <f>miia*Alfa1*SIN(miia*C222)-miib*Alfa2*SIN(miib*C222)</f>
        <v>-84.89768688446668</v>
      </c>
      <c r="Q222">
        <f t="shared" si="42"/>
        <v>0</v>
      </c>
      <c r="R222">
        <f t="shared" si="47"/>
        <v>201</v>
      </c>
      <c r="S222">
        <f t="shared" si="43"/>
        <v>2.0100000000000011</v>
      </c>
      <c r="T222" s="13">
        <f t="shared" si="44"/>
        <v>-12.297746535993037</v>
      </c>
      <c r="U222" s="14">
        <f t="shared" si="45"/>
        <v>-17.037087514535063</v>
      </c>
    </row>
    <row r="223" spans="1:21">
      <c r="A223">
        <f t="shared" si="40"/>
        <v>0</v>
      </c>
      <c r="B223">
        <f t="shared" si="46"/>
        <v>202</v>
      </c>
      <c r="C223">
        <f t="shared" si="41"/>
        <v>2.0200000000000009</v>
      </c>
      <c r="D223" s="13">
        <f>(Alfa1*SIN(miia*C223)-Alfa2*SIN(miib*C223))</f>
        <v>51.939109029564165</v>
      </c>
      <c r="E223" s="14">
        <f>-(Alfa1*COS(miia*C223)-Alfa2*COS(miib*C223))</f>
        <v>-31.326469826239197</v>
      </c>
      <c r="F223">
        <f>(miia*Alfa1*COS(miia*C223)-miib*Alfa2*COS(miib*C223))</f>
        <v>233.13302785603423</v>
      </c>
      <c r="G223">
        <f>miia*Alfa1*SIN(miia*C223)-miib*Alfa2*SIN(miib*C223)</f>
        <v>-81.841636070621377</v>
      </c>
      <c r="Q223">
        <f t="shared" si="42"/>
        <v>0</v>
      </c>
      <c r="R223">
        <f t="shared" si="47"/>
        <v>202</v>
      </c>
      <c r="S223">
        <f t="shared" si="43"/>
        <v>2.0200000000000009</v>
      </c>
      <c r="T223" s="13">
        <f t="shared" si="44"/>
        <v>-19.223531737284841</v>
      </c>
      <c r="U223" s="14">
        <f t="shared" si="45"/>
        <v>-24.005729930167071</v>
      </c>
    </row>
    <row r="224" spans="1:21">
      <c r="A224">
        <f t="shared" si="40"/>
        <v>0</v>
      </c>
      <c r="B224">
        <f t="shared" si="46"/>
        <v>203</v>
      </c>
      <c r="C224">
        <f t="shared" si="41"/>
        <v>2.0300000000000007</v>
      </c>
      <c r="D224" s="13">
        <f>(Alfa1*SIN(miia*C224)-Alfa2*SIN(miib*C224))</f>
        <v>54.118625188551214</v>
      </c>
      <c r="E224" s="14">
        <f>-(Alfa1*COS(miia*C224)-Alfa2*COS(miib*C224))</f>
        <v>-32.121656182542942</v>
      </c>
      <c r="F224">
        <f>(miia*Alfa1*COS(miia*C224)-miib*Alfa2*COS(miib*C224))</f>
        <v>202.62995117756159</v>
      </c>
      <c r="G224">
        <f>miia*Alfa1*SIN(miia*C224)-miib*Alfa2*SIN(miib*C224)</f>
        <v>-76.87511609981172</v>
      </c>
      <c r="Q224">
        <f t="shared" si="42"/>
        <v>0</v>
      </c>
      <c r="R224">
        <f t="shared" si="47"/>
        <v>203</v>
      </c>
      <c r="S224">
        <f t="shared" si="43"/>
        <v>2.0300000000000007</v>
      </c>
      <c r="T224" s="13">
        <f t="shared" si="44"/>
        <v>-26.403283693045974</v>
      </c>
      <c r="U224" s="14">
        <f t="shared" si="45"/>
        <v>-29.788792532459514</v>
      </c>
    </row>
    <row r="225" spans="1:21">
      <c r="A225">
        <f t="shared" si="40"/>
        <v>0</v>
      </c>
      <c r="B225">
        <f t="shared" si="46"/>
        <v>204</v>
      </c>
      <c r="C225">
        <f t="shared" si="41"/>
        <v>2.0400000000000005</v>
      </c>
      <c r="D225" s="13">
        <f>(Alfa1*SIN(miia*C225)-Alfa2*SIN(miib*C225))</f>
        <v>55.989319757694375</v>
      </c>
      <c r="E225" s="14">
        <f>-(Alfa1*COS(miia*C225)-Alfa2*COS(miib*C225))</f>
        <v>-32.857544083530115</v>
      </c>
      <c r="F225">
        <f>(miia*Alfa1*COS(miia*C225)-miib*Alfa2*COS(miib*C225))</f>
        <v>171.41051558373715</v>
      </c>
      <c r="G225">
        <f>miia*Alfa1*SIN(miia*C225)-miib*Alfa2*SIN(miib*C225)</f>
        <v>-69.980916261462369</v>
      </c>
      <c r="Q225">
        <f t="shared" si="42"/>
        <v>0</v>
      </c>
      <c r="R225">
        <f t="shared" si="47"/>
        <v>204</v>
      </c>
      <c r="S225">
        <f t="shared" si="43"/>
        <v>2.0400000000000005</v>
      </c>
      <c r="T225" s="13">
        <f t="shared" si="44"/>
        <v>-33.568487497748656</v>
      </c>
      <c r="U225" s="14">
        <f t="shared" si="45"/>
        <v>-34.258729505689615</v>
      </c>
    </row>
    <row r="226" spans="1:21">
      <c r="A226">
        <f t="shared" si="40"/>
        <v>0</v>
      </c>
      <c r="B226">
        <f t="shared" si="46"/>
        <v>205</v>
      </c>
      <c r="C226">
        <f t="shared" si="41"/>
        <v>2.0500000000000003</v>
      </c>
      <c r="D226" s="13">
        <f>(Alfa1*SIN(miia*C226)-Alfa2*SIN(miib*C226))</f>
        <v>57.545288618729153</v>
      </c>
      <c r="E226" s="14">
        <f>-(Alfa1*COS(miia*C226)-Alfa2*COS(miib*C226))</f>
        <v>-33.514862925278734</v>
      </c>
      <c r="F226">
        <f>(miia*Alfa1*COS(miia*C226)-miib*Alfa2*COS(miib*C226))</f>
        <v>139.72706607890342</v>
      </c>
      <c r="G226">
        <f>miia*Alfa1*SIN(miia*C226)-miib*Alfa2*SIN(miib*C226)</f>
        <v>-61.16398490393388</v>
      </c>
      <c r="Q226">
        <f t="shared" si="42"/>
        <v>0</v>
      </c>
      <c r="R226">
        <f t="shared" si="47"/>
        <v>205</v>
      </c>
      <c r="S226">
        <f t="shared" si="43"/>
        <v>2.0500000000000003</v>
      </c>
      <c r="T226" s="13">
        <f t="shared" si="44"/>
        <v>-40.440836207922963</v>
      </c>
      <c r="U226" s="14">
        <f t="shared" si="45"/>
        <v>-37.341599568082856</v>
      </c>
    </row>
    <row r="227" spans="1:21">
      <c r="A227">
        <f t="shared" si="40"/>
        <v>0</v>
      </c>
      <c r="B227">
        <f t="shared" si="46"/>
        <v>206</v>
      </c>
      <c r="C227">
        <f t="shared" si="41"/>
        <v>2.06</v>
      </c>
      <c r="D227" s="13">
        <f>(Alfa1*SIN(miia*C227)-Alfa2*SIN(miib*C227))</f>
        <v>58.78316066340156</v>
      </c>
      <c r="E227" s="14">
        <f>-(Alfa1*COS(miia*C227)-Alfa2*COS(miib*C227))</f>
        <v>-34.074502938343493</v>
      </c>
      <c r="F227">
        <f>(miia*Alfa1*COS(miia*C227)-miib*Alfa2*COS(miib*C227))</f>
        <v>107.83346293306036</v>
      </c>
      <c r="G227">
        <f>miia*Alfa1*SIN(miia*C227)-miib*Alfa2*SIN(miib*C227)</f>
        <v>-50.451539799507827</v>
      </c>
      <c r="Q227">
        <f t="shared" si="42"/>
        <v>0</v>
      </c>
      <c r="R227">
        <f t="shared" si="47"/>
        <v>206</v>
      </c>
      <c r="S227">
        <f t="shared" si="43"/>
        <v>2.06</v>
      </c>
      <c r="T227" s="13">
        <f t="shared" si="44"/>
        <v>-46.743252651740129</v>
      </c>
      <c r="U227" s="14">
        <f t="shared" si="45"/>
        <v>-39.018972035938859</v>
      </c>
    </row>
    <row r="228" spans="1:21">
      <c r="A228">
        <f t="shared" si="40"/>
        <v>0</v>
      </c>
      <c r="B228">
        <f t="shared" si="46"/>
        <v>207</v>
      </c>
      <c r="C228">
        <f t="shared" si="41"/>
        <v>2.0699999999999998</v>
      </c>
      <c r="D228" s="13">
        <f>(Alfa1*SIN(miia*C228)-Alfa2*SIN(miib*C228))</f>
        <v>59.702101043762738</v>
      </c>
      <c r="E228" s="14">
        <f>-(Alfa1*COS(miia*C228)-Alfa2*COS(miib*C228))</f>
        <v>-34.517737474865655</v>
      </c>
      <c r="F228">
        <f>(miia*Alfa1*COS(miia*C228)-miib*Alfa2*COS(miib*C228))</f>
        <v>75.982701937014809</v>
      </c>
      <c r="G228">
        <f>miia*Alfa1*SIN(miia*C228)-miib*Alfa2*SIN(miib*C228)</f>
        <v>-37.892948356927093</v>
      </c>
      <c r="Q228">
        <f t="shared" si="42"/>
        <v>0</v>
      </c>
      <c r="R228">
        <f t="shared" si="47"/>
        <v>207</v>
      </c>
      <c r="S228">
        <f t="shared" si="43"/>
        <v>2.0699999999999998</v>
      </c>
      <c r="T228" s="13">
        <f t="shared" si="44"/>
        <v>-52.210966578831169</v>
      </c>
      <c r="U228" s="14">
        <f t="shared" si="45"/>
        <v>-39.327617730980222</v>
      </c>
    </row>
    <row r="229" spans="1:21">
      <c r="A229">
        <f t="shared" si="40"/>
        <v>0</v>
      </c>
      <c r="B229">
        <f t="shared" si="46"/>
        <v>208</v>
      </c>
      <c r="C229">
        <f t="shared" si="41"/>
        <v>2.0799999999999996</v>
      </c>
      <c r="D229" s="13">
        <f>(Alfa1*SIN(miia*C229)-Alfa2*SIN(miib*C229))</f>
        <v>60.303790685799427</v>
      </c>
      <c r="E229" s="14">
        <f>-(Alfa1*COS(miia*C229)-Alfa2*COS(miib*C229))</f>
        <v>-34.826442949482299</v>
      </c>
      <c r="F229">
        <f>(miia*Alfa1*COS(miia*C229)-miib*Alfa2*COS(miib*C229))</f>
        <v>44.424550704238143</v>
      </c>
      <c r="G229">
        <f>miia*Alfa1*SIN(miia*C229)-miib*Alfa2*SIN(miib*C229)</f>
        <v>-23.559378498037404</v>
      </c>
      <c r="Q229">
        <f t="shared" si="42"/>
        <v>0</v>
      </c>
      <c r="R229">
        <f t="shared" si="47"/>
        <v>208</v>
      </c>
      <c r="S229">
        <f t="shared" si="43"/>
        <v>2.0799999999999996</v>
      </c>
      <c r="T229" s="13">
        <f t="shared" si="44"/>
        <v>-56.602205230021745</v>
      </c>
      <c r="U229" s="14">
        <f t="shared" si="45"/>
        <v>-38.357007483439205</v>
      </c>
    </row>
    <row r="230" spans="1:21">
      <c r="A230">
        <f t="shared" si="40"/>
        <v>0</v>
      </c>
      <c r="B230">
        <f t="shared" si="46"/>
        <v>209</v>
      </c>
      <c r="C230">
        <f t="shared" si="41"/>
        <v>2.0899999999999994</v>
      </c>
      <c r="D230" s="13">
        <f>(Alfa1*SIN(miia*C230)-Alfa2*SIN(miib*C230))</f>
        <v>60.592382343148046</v>
      </c>
      <c r="E230" s="14">
        <f>-(Alfa1*COS(miia*C230)-Alfa2*COS(miib*C230))</f>
        <v>-34.983314154399196</v>
      </c>
      <c r="F230">
        <f>(miia*Alfa1*COS(miia*C230)-miib*Alfa2*COS(miib*C230))</f>
        <v>13.403224226428833</v>
      </c>
      <c r="G230">
        <f>miia*Alfa1*SIN(miia*C230)-miib*Alfa2*SIN(miib*C230)</f>
        <v>-7.5432233265831883</v>
      </c>
      <c r="Q230">
        <f t="shared" si="42"/>
        <v>0</v>
      </c>
      <c r="R230">
        <f t="shared" si="47"/>
        <v>209</v>
      </c>
      <c r="S230">
        <f t="shared" si="43"/>
        <v>2.0899999999999994</v>
      </c>
      <c r="T230" s="13">
        <f t="shared" si="44"/>
        <v>-59.708069778671728</v>
      </c>
      <c r="U230" s="14">
        <f t="shared" si="45"/>
        <v>-36.244728304643303</v>
      </c>
    </row>
    <row r="231" spans="1:21">
      <c r="A231">
        <f t="shared" si="40"/>
        <v>0</v>
      </c>
      <c r="B231">
        <f t="shared" si="46"/>
        <v>210</v>
      </c>
      <c r="C231">
        <f t="shared" si="41"/>
        <v>2.0999999999999992</v>
      </c>
      <c r="D231" s="13">
        <f>(Alfa1*SIN(miia*C231)-Alfa2*SIN(miib*C231))</f>
        <v>60.574433697852584</v>
      </c>
      <c r="E231" s="14">
        <f>-(Alfa1*COS(miia*C231)-Alfa2*COS(miib*C231))</f>
        <v>-34.972072711712585</v>
      </c>
      <c r="F231">
        <f>(miia*Alfa1*COS(miia*C231)-miib*Alfa2*COS(miib*C231))</f>
        <v>-16.844877519928929</v>
      </c>
      <c r="G231">
        <f>miia*Alfa1*SIN(miia*C231)-miib*Alfa2*SIN(miib*C231)</f>
        <v>10.04269500164196</v>
      </c>
      <c r="Q231">
        <f t="shared" si="42"/>
        <v>0</v>
      </c>
      <c r="R231">
        <f t="shared" si="47"/>
        <v>210</v>
      </c>
      <c r="S231">
        <f t="shared" si="43"/>
        <v>2.0999999999999992</v>
      </c>
      <c r="T231" s="13">
        <f t="shared" si="44"/>
        <v>-61.361201525809079</v>
      </c>
      <c r="U231" s="14">
        <f t="shared" si="45"/>
        <v>-33.170010132441938</v>
      </c>
    </row>
    <row r="232" spans="1:21">
      <c r="A232">
        <f t="shared" si="40"/>
        <v>0</v>
      </c>
      <c r="B232">
        <f t="shared" si="46"/>
        <v>211</v>
      </c>
      <c r="C232">
        <f t="shared" si="41"/>
        <v>2.109999999999999</v>
      </c>
      <c r="D232" s="13">
        <f>(Alfa1*SIN(miia*C232)-Alfa2*SIN(miib*C232))</f>
        <v>60.258818240103977</v>
      </c>
      <c r="E232" s="14">
        <f>-(Alfa1*COS(miia*C232)-Alfa2*COS(miib*C232))</f>
        <v>-34.777666491350615</v>
      </c>
      <c r="F232">
        <f>(miia*Alfa1*COS(miia*C232)-miib*Alfa2*COS(miib*C232))</f>
        <v>-46.093347755134801</v>
      </c>
      <c r="G232">
        <f>miia*Alfa1*SIN(miia*C232)-miib*Alfa2*SIN(miib*C232)</f>
        <v>29.066134570135091</v>
      </c>
      <c r="Q232">
        <f t="shared" si="42"/>
        <v>0</v>
      </c>
      <c r="R232">
        <f t="shared" si="47"/>
        <v>211</v>
      </c>
      <c r="S232">
        <f t="shared" si="43"/>
        <v>2.109999999999999</v>
      </c>
      <c r="T232" s="13">
        <f t="shared" si="44"/>
        <v>-61.442888977439083</v>
      </c>
      <c r="U232" s="14">
        <f t="shared" si="45"/>
        <v>-29.345631090420053</v>
      </c>
    </row>
    <row r="233" spans="1:21">
      <c r="A233">
        <f t="shared" si="40"/>
        <v>0</v>
      </c>
      <c r="B233">
        <f t="shared" si="46"/>
        <v>212</v>
      </c>
      <c r="C233">
        <f t="shared" si="41"/>
        <v>2.1199999999999988</v>
      </c>
      <c r="D233" s="13">
        <f>(Alfa1*SIN(miia*C233)-Alfa2*SIN(miib*C233))</f>
        <v>59.656614876403978</v>
      </c>
      <c r="E233" s="14">
        <f>-(Alfa1*COS(miia*C233)-Alfa2*COS(miib*C233))</f>
        <v>-34.386457910211107</v>
      </c>
      <c r="F233">
        <f>(miia*Alfa1*COS(miia*C233)-miib*Alfa2*COS(miib*C233))</f>
        <v>-74.127845561826874</v>
      </c>
      <c r="G233">
        <f>miia*Alfa1*SIN(miia*C233)-miib*Alfa2*SIN(miib*C233)</f>
        <v>49.376646364923431</v>
      </c>
      <c r="Q233">
        <f t="shared" si="42"/>
        <v>0</v>
      </c>
      <c r="R233">
        <f t="shared" si="47"/>
        <v>212</v>
      </c>
      <c r="S233">
        <f t="shared" si="43"/>
        <v>2.1199999999999988</v>
      </c>
      <c r="T233" s="13">
        <f t="shared" si="44"/>
        <v>-59.888328120767774</v>
      </c>
      <c r="U233" s="14">
        <f t="shared" si="45"/>
        <v>-25.008533458848266</v>
      </c>
    </row>
    <row r="234" spans="1:21">
      <c r="A234">
        <f t="shared" si="40"/>
        <v>0</v>
      </c>
      <c r="B234">
        <f t="shared" si="46"/>
        <v>213</v>
      </c>
      <c r="C234">
        <f t="shared" si="41"/>
        <v>2.1299999999999986</v>
      </c>
      <c r="D234" s="13">
        <f>(Alfa1*SIN(miia*C234)-Alfa2*SIN(miib*C234))</f>
        <v>58.78097742346808</v>
      </c>
      <c r="E234" s="14">
        <f>-(Alfa1*COS(miia*C234)-Alfa2*COS(miib*C234))</f>
        <v>-33.786399136334502</v>
      </c>
      <c r="F234">
        <f>(miia*Alfa1*COS(miia*C234)-miib*Alfa2*COS(miib*C234))</f>
        <v>-100.74804279882338</v>
      </c>
      <c r="G234">
        <f>miia*Alfa1*SIN(miia*C234)-miib*Alfa2*SIN(miib*C234)</f>
        <v>70.806978464752973</v>
      </c>
      <c r="Q234">
        <f t="shared" si="42"/>
        <v>0</v>
      </c>
      <c r="R234">
        <f t="shared" si="47"/>
        <v>213</v>
      </c>
      <c r="S234">
        <f t="shared" si="43"/>
        <v>2.1299999999999986</v>
      </c>
      <c r="T234" s="13">
        <f t="shared" si="44"/>
        <v>-56.689820916886191</v>
      </c>
      <c r="U234" s="14">
        <f t="shared" si="45"/>
        <v>-20.409533473854324</v>
      </c>
    </row>
    <row r="235" spans="1:21">
      <c r="A235">
        <f t="shared" si="40"/>
        <v>0</v>
      </c>
      <c r="B235">
        <f t="shared" si="46"/>
        <v>214</v>
      </c>
      <c r="C235">
        <f t="shared" si="41"/>
        <v>2.1399999999999983</v>
      </c>
      <c r="D235" s="13">
        <f>(Alfa1*SIN(miia*C235)-Alfa2*SIN(miib*C235))</f>
        <v>57.646985341354373</v>
      </c>
      <c r="E235" s="14">
        <f>-(Alfa1*COS(miia*C235)-Alfa2*COS(miib*C235))</f>
        <v>-32.967192350195177</v>
      </c>
      <c r="F235">
        <f>(miia*Alfa1*COS(miia*C235)-miib*Alfa2*COS(miib*C235))</f>
        <v>-125.76942629700514</v>
      </c>
      <c r="G235">
        <f>miia*Alfa1*SIN(miia*C235)-miib*Alfa2*SIN(miib*C235)</f>
        <v>93.174657975586257</v>
      </c>
      <c r="Q235">
        <f t="shared" si="42"/>
        <v>0</v>
      </c>
      <c r="R235">
        <f t="shared" si="47"/>
        <v>214</v>
      </c>
      <c r="S235">
        <f t="shared" si="43"/>
        <v>2.1399999999999983</v>
      </c>
      <c r="T235" s="13">
        <f t="shared" si="44"/>
        <v>-51.897778351615663</v>
      </c>
      <c r="U235" s="14">
        <f t="shared" si="45"/>
        <v>-15.802543626216638</v>
      </c>
    </row>
    <row r="236" spans="1:21">
      <c r="A236">
        <f t="shared" si="40"/>
        <v>0</v>
      </c>
      <c r="B236">
        <f t="shared" si="46"/>
        <v>215</v>
      </c>
      <c r="C236">
        <f t="shared" si="41"/>
        <v>2.1499999999999981</v>
      </c>
      <c r="D236" s="13">
        <f>(Alfa1*SIN(miia*C236)-Alfa2*SIN(miib*C236))</f>
        <v>56.271477241829828</v>
      </c>
      <c r="E236" s="14">
        <f>-(Alfa1*COS(miia*C236)-Alfa2*COS(miib*C236))</f>
        <v>-31.920433362145836</v>
      </c>
      <c r="F236">
        <f>(miia*Alfa1*COS(miia*C236)-miib*Alfa2*COS(miib*C236))</f>
        <v>-149.02493782873131</v>
      </c>
      <c r="G236">
        <f>miia*Alfa1*SIN(miia*C236)-miib*Alfa2*SIN(miib*C236)</f>
        <v>116.28373512617506</v>
      </c>
      <c r="Q236">
        <f t="shared" si="42"/>
        <v>0</v>
      </c>
      <c r="R236">
        <f t="shared" si="47"/>
        <v>215</v>
      </c>
      <c r="S236">
        <f t="shared" si="43"/>
        <v>2.1499999999999981</v>
      </c>
      <c r="T236" s="13">
        <f t="shared" si="44"/>
        <v>-45.619481100299126</v>
      </c>
      <c r="U236" s="14">
        <f t="shared" si="45"/>
        <v>-11.43374491072521</v>
      </c>
    </row>
    <row r="237" spans="1:21">
      <c r="A237">
        <f t="shared" si="40"/>
        <v>0</v>
      </c>
      <c r="B237">
        <f t="shared" si="46"/>
        <v>216</v>
      </c>
      <c r="C237">
        <f t="shared" si="41"/>
        <v>2.1599999999999979</v>
      </c>
      <c r="D237" s="13">
        <f>(Alfa1*SIN(miia*C237)-Alfa2*SIN(miib*C237))</f>
        <v>54.672868875051897</v>
      </c>
      <c r="E237" s="14">
        <f>-(Alfa1*COS(miia*C237)-Alfa2*COS(miib*C237))</f>
        <v>-30.639737049245426</v>
      </c>
      <c r="F237">
        <f>(miia*Alfa1*COS(miia*C237)-miib*Alfa2*COS(miib*C237))</f>
        <v>-170.36643597371258</v>
      </c>
      <c r="G237">
        <f>miia*Alfa1*SIN(miia*C237)-miib*Alfa2*SIN(miib*C237)</f>
        <v>139.92667229602358</v>
      </c>
      <c r="Q237">
        <f t="shared" si="42"/>
        <v>0</v>
      </c>
      <c r="R237">
        <f t="shared" si="47"/>
        <v>216</v>
      </c>
      <c r="S237">
        <f t="shared" si="43"/>
        <v>2.1599999999999979</v>
      </c>
      <c r="T237" s="13">
        <f t="shared" si="44"/>
        <v>-38.015639517423338</v>
      </c>
      <c r="U237" s="14">
        <f t="shared" si="45"/>
        <v>-7.5311477390943766</v>
      </c>
    </row>
    <row r="238" spans="1:21">
      <c r="A238">
        <f t="shared" si="40"/>
        <v>0</v>
      </c>
      <c r="B238">
        <f t="shared" si="46"/>
        <v>217</v>
      </c>
      <c r="C238">
        <f t="shared" si="41"/>
        <v>2.1699999999999977</v>
      </c>
      <c r="D238" s="13">
        <f>(Alfa1*SIN(miia*C238)-Alfa2*SIN(miib*C238))</f>
        <v>52.870957447593788</v>
      </c>
      <c r="E238" s="14">
        <f>-(Alfa1*COS(miia*C238)-Alfa2*COS(miib*C238))</f>
        <v>-29.1208432545066</v>
      </c>
      <c r="F238">
        <f>(miia*Alfa1*COS(miia*C238)-miib*Alfa2*COS(miib*C238))</f>
        <v>-189.66596579306531</v>
      </c>
      <c r="G238">
        <f>miia*Alfa1*SIN(miia*C238)-miib*Alfa2*SIN(miib*C238)</f>
        <v>163.8863592732568</v>
      </c>
      <c r="Q238">
        <f t="shared" si="42"/>
        <v>0</v>
      </c>
      <c r="R238">
        <f t="shared" si="47"/>
        <v>217</v>
      </c>
      <c r="S238">
        <f t="shared" si="43"/>
        <v>2.1699999999999977</v>
      </c>
      <c r="T238" s="13">
        <f t="shared" si="44"/>
        <v>-29.294881731084512</v>
      </c>
      <c r="U238" s="14">
        <f t="shared" si="45"/>
        <v>-4.2949639309601286</v>
      </c>
    </row>
    <row r="239" spans="1:21">
      <c r="A239">
        <f t="shared" si="40"/>
        <v>0</v>
      </c>
      <c r="B239">
        <f t="shared" si="46"/>
        <v>218</v>
      </c>
      <c r="C239">
        <f t="shared" si="41"/>
        <v>2.1799999999999975</v>
      </c>
      <c r="D239" s="13">
        <f>(Alfa1*SIN(miia*C239)-Alfa2*SIN(miib*C239))</f>
        <v>50.886714256191667</v>
      </c>
      <c r="E239" s="14">
        <f>-(Alfa1*COS(miia*C239)-Alfa2*COS(miib*C239))</f>
        <v>-27.361701985221288</v>
      </c>
      <c r="F239">
        <f>(miia*Alfa1*COS(miia*C239)-miib*Alfa2*COS(miib*C239))</f>
        <v>-206.81682415153875</v>
      </c>
      <c r="G239">
        <f>miia*Alfa1*SIN(miia*C239)-miib*Alfa2*SIN(miib*C239)</f>
        <v>187.93823475254661</v>
      </c>
      <c r="Q239">
        <f t="shared" si="42"/>
        <v>0</v>
      </c>
      <c r="R239">
        <f t="shared" si="47"/>
        <v>218</v>
      </c>
      <c r="S239">
        <f t="shared" si="43"/>
        <v>2.1799999999999975</v>
      </c>
      <c r="T239" s="13">
        <f t="shared" si="44"/>
        <v>-19.706380640944804</v>
      </c>
      <c r="U239" s="14">
        <f t="shared" si="45"/>
        <v>-1.8891789963512455</v>
      </c>
    </row>
    <row r="240" spans="1:21">
      <c r="A240">
        <f t="shared" si="40"/>
        <v>0</v>
      </c>
      <c r="B240">
        <f t="shared" si="46"/>
        <v>219</v>
      </c>
      <c r="C240">
        <f t="shared" si="41"/>
        <v>2.1899999999999973</v>
      </c>
      <c r="D240" s="13">
        <f>(Alfa1*SIN(miia*C240)-Alfa2*SIN(miib*C240))</f>
        <v>48.742067733041786</v>
      </c>
      <c r="E240" s="14">
        <f>-(Alfa1*COS(miia*C240)-Alfa2*COS(miib*C240))</f>
        <v>-25.362536952532484</v>
      </c>
      <c r="F240">
        <f>(miia*Alfa1*COS(miia*C240)-miib*Alfa2*COS(miib*C240))</f>
        <v>-221.73441057635958</v>
      </c>
      <c r="G240">
        <f>miia*Alfa1*SIN(miia*C240)-miib*Alfa2*SIN(miib*C240)</f>
        <v>211.85249299525347</v>
      </c>
      <c r="Q240">
        <f t="shared" si="42"/>
        <v>0</v>
      </c>
      <c r="R240">
        <f t="shared" si="47"/>
        <v>219</v>
      </c>
      <c r="S240">
        <f t="shared" si="43"/>
        <v>2.1899999999999973</v>
      </c>
      <c r="T240" s="13">
        <f t="shared" si="44"/>
        <v>-9.5309043224366956</v>
      </c>
      <c r="U240" s="14">
        <f t="shared" si="45"/>
        <v>-0.43466515146260576</v>
      </c>
    </row>
    <row r="241" spans="1:21">
      <c r="A241">
        <f t="shared" si="40"/>
        <v>0</v>
      </c>
      <c r="B241">
        <f t="shared" si="46"/>
        <v>220</v>
      </c>
      <c r="C241">
        <f t="shared" si="41"/>
        <v>2.1999999999999971</v>
      </c>
      <c r="D241" s="13">
        <f>(Alfa1*SIN(miia*C241)-Alfa2*SIN(miib*C241))</f>
        <v>46.459679088924069</v>
      </c>
      <c r="E241" s="14">
        <f>-(Alfa1*COS(miia*C241)-Alfa2*COS(miib*C241))</f>
        <v>-23.125886709766498</v>
      </c>
      <c r="F241">
        <f>(miia*Alfa1*COS(miia*C241)-miib*Alfa2*COS(miib*C241))</f>
        <v>-234.35685568929057</v>
      </c>
      <c r="G241">
        <f>miia*Alfa1*SIN(miia*C241)-miib*Alfa2*SIN(miib*C241)</f>
        <v>235.39635369625174</v>
      </c>
      <c r="Q241">
        <f t="shared" si="42"/>
        <v>0</v>
      </c>
      <c r="R241">
        <f t="shared" si="47"/>
        <v>220</v>
      </c>
      <c r="S241">
        <f t="shared" si="43"/>
        <v>2.1999999999999971</v>
      </c>
      <c r="T241" s="13">
        <f t="shared" si="44"/>
        <v>0.92936320385062698</v>
      </c>
      <c r="U241" s="14">
        <f t="shared" si="45"/>
        <v>-4.1131211430803097E-3</v>
      </c>
    </row>
    <row r="242" spans="1:21">
      <c r="A242">
        <f t="shared" si="40"/>
        <v>0</v>
      </c>
      <c r="B242">
        <f t="shared" si="46"/>
        <v>221</v>
      </c>
      <c r="C242">
        <f t="shared" si="41"/>
        <v>2.2099999999999969</v>
      </c>
      <c r="D242" s="13">
        <f>(Alfa1*SIN(miia*C242)-Alfa2*SIN(miib*C242))</f>
        <v>44.062712808987705</v>
      </c>
      <c r="E242" s="14">
        <f>-(Alfa1*COS(miia*C242)-Alfa2*COS(miib*C242))</f>
        <v>-20.656622870073605</v>
      </c>
      <c r="F242">
        <f>(miia*Alfa1*COS(miia*C242)-miib*Alfa2*COS(miib*C242))</f>
        <v>-244.64542147487475</v>
      </c>
      <c r="G242">
        <f>miia*Alfa1*SIN(miia*C242)-miib*Alfa2*SIN(miib*C242)</f>
        <v>258.33637244335529</v>
      </c>
      <c r="Q242">
        <f t="shared" si="42"/>
        <v>0</v>
      </c>
      <c r="R242">
        <f t="shared" si="47"/>
        <v>221</v>
      </c>
      <c r="S242">
        <f t="shared" si="43"/>
        <v>2.2099999999999969</v>
      </c>
      <c r="T242" s="13">
        <f t="shared" si="44"/>
        <v>11.361835156427457</v>
      </c>
      <c r="U242" s="14">
        <f t="shared" si="45"/>
        <v>-0.61898727309726964</v>
      </c>
    </row>
    <row r="243" spans="1:21">
      <c r="A243">
        <f t="shared" si="40"/>
        <v>0</v>
      </c>
      <c r="B243">
        <f t="shared" si="46"/>
        <v>222</v>
      </c>
      <c r="C243">
        <f t="shared" si="41"/>
        <v>2.2199999999999966</v>
      </c>
      <c r="D243" s="13">
        <f>(Alfa1*SIN(miia*C243)-Alfa2*SIN(miib*C243))</f>
        <v>41.574604302029265</v>
      </c>
      <c r="E243" s="14">
        <f>-(Alfa1*COS(miia*C243)-Alfa2*COS(miib*C243))</f>
        <v>-17.961945112420217</v>
      </c>
      <c r="F243">
        <f>(miia*Alfa1*COS(miia*C243)-miib*Alfa2*COS(miib*C243))</f>
        <v>-252.58466993017882</v>
      </c>
      <c r="G243">
        <f>miia*Alfa1*SIN(miia*C243)-miib*Alfa2*SIN(miib*C243)</f>
        <v>280.44076872250093</v>
      </c>
      <c r="Q243">
        <f t="shared" si="42"/>
        <v>0</v>
      </c>
      <c r="R243">
        <f t="shared" si="47"/>
        <v>222</v>
      </c>
      <c r="S243">
        <f t="shared" si="43"/>
        <v>2.2199999999999966</v>
      </c>
      <c r="T243" s="13">
        <f t="shared" si="44"/>
        <v>21.454940400669937</v>
      </c>
      <c r="U243" s="14">
        <f t="shared" si="45"/>
        <v>-2.2486269409286543</v>
      </c>
    </row>
    <row r="244" spans="1:21">
      <c r="A244">
        <f t="shared" si="40"/>
        <v>0</v>
      </c>
      <c r="B244">
        <f t="shared" si="46"/>
        <v>223</v>
      </c>
      <c r="C244">
        <f t="shared" si="41"/>
        <v>2.2299999999999964</v>
      </c>
      <c r="D244" s="13">
        <f>(Alfa1*SIN(miia*C244)-Alfa2*SIN(miib*C244))</f>
        <v>39.018827027081727</v>
      </c>
      <c r="E244" s="14">
        <f>-(Alfa1*COS(miia*C244)-Alfa2*COS(miib*C244))</f>
        <v>-15.051352916649776</v>
      </c>
      <c r="F244">
        <f>(miia*Alfa1*COS(miia*C244)-miib*Alfa2*COS(miib*C244))</f>
        <v>-258.18239895684883</v>
      </c>
      <c r="G244">
        <f>miia*Alfa1*SIN(miia*C244)-miib*Alfa2*SIN(miib*C244)</f>
        <v>301.48174821926324</v>
      </c>
      <c r="Q244">
        <f t="shared" si="42"/>
        <v>0</v>
      </c>
      <c r="R244">
        <f t="shared" si="47"/>
        <v>223</v>
      </c>
      <c r="S244">
        <f t="shared" si="43"/>
        <v>2.2299999999999964</v>
      </c>
      <c r="T244" s="13">
        <f t="shared" si="44"/>
        <v>30.909502289932806</v>
      </c>
      <c r="U244" s="14">
        <f t="shared" si="45"/>
        <v>-4.8115301926840166</v>
      </c>
    </row>
    <row r="245" spans="1:21">
      <c r="A245">
        <f t="shared" si="40"/>
        <v>0</v>
      </c>
      <c r="B245">
        <f t="shared" si="46"/>
        <v>224</v>
      </c>
      <c r="C245">
        <f t="shared" si="41"/>
        <v>2.2399999999999962</v>
      </c>
      <c r="D245" s="13">
        <f>(Alfa1*SIN(miia*C245)-Alfa2*SIN(miib*C245))</f>
        <v>36.418661420895639</v>
      </c>
      <c r="E245" s="14">
        <f>-(Alfa1*COS(miia*C245)-Alfa2*COS(miib*C245))</f>
        <v>-11.936594200869552</v>
      </c>
      <c r="F245">
        <f>(miia*Alfa1*COS(miia*C245)-miib*Alfa2*COS(miib*C245))</f>
        <v>-261.46934668180859</v>
      </c>
      <c r="G245">
        <f>miia*Alfa1*SIN(miia*C245)-miib*Alfa2*SIN(miib*C245)</f>
        <v>321.23779619696825</v>
      </c>
      <c r="Q245">
        <f t="shared" si="42"/>
        <v>0</v>
      </c>
      <c r="R245">
        <f t="shared" si="47"/>
        <v>224</v>
      </c>
      <c r="S245">
        <f t="shared" si="43"/>
        <v>2.2399999999999962</v>
      </c>
      <c r="T245" s="13">
        <f t="shared" si="44"/>
        <v>39.449634717997185</v>
      </c>
      <c r="U245" s="14">
        <f t="shared" si="45"/>
        <v>-8.1787682513642643</v>
      </c>
    </row>
    <row r="246" spans="1:21">
      <c r="A246">
        <f t="shared" si="40"/>
        <v>0</v>
      </c>
      <c r="B246">
        <f t="shared" si="46"/>
        <v>225</v>
      </c>
      <c r="C246">
        <f t="shared" si="41"/>
        <v>2.249999999999996</v>
      </c>
      <c r="D246" s="13">
        <f>(Alfa1*SIN(miia*C246)-Alfa2*SIN(miib*C246))</f>
        <v>33.796967926448005</v>
      </c>
      <c r="E246" s="14">
        <f>-(Alfa1*COS(miia*C246)-Alfa2*COS(miib*C246))</f>
        <v>-8.6315912655014859</v>
      </c>
      <c r="F246">
        <f>(miia*Alfa1*COS(miia*C246)-miib*Alfa2*COS(miib*C246))</f>
        <v>-262.49866770522971</v>
      </c>
      <c r="G246">
        <f>miia*Alfa1*SIN(miia*C246)-miib*Alfa2*SIN(miib*C246)</f>
        <v>339.49591899340635</v>
      </c>
      <c r="Q246">
        <f t="shared" si="42"/>
        <v>0</v>
      </c>
      <c r="R246">
        <f t="shared" si="47"/>
        <v>225</v>
      </c>
      <c r="S246">
        <f t="shared" si="43"/>
        <v>2.249999999999996</v>
      </c>
      <c r="T246" s="13">
        <f t="shared" si="44"/>
        <v>46.832731294809427</v>
      </c>
      <c r="U246" s="14">
        <f t="shared" si="45"/>
        <v>-12.179392794650866</v>
      </c>
    </row>
    <row r="247" spans="1:21">
      <c r="A247">
        <f t="shared" si="40"/>
        <v>0</v>
      </c>
      <c r="B247">
        <f t="shared" si="46"/>
        <v>226</v>
      </c>
      <c r="C247">
        <f t="shared" si="41"/>
        <v>2.2599999999999958</v>
      </c>
      <c r="D247" s="13">
        <f>(Alfa1*SIN(miia*C247)-Alfa2*SIN(miib*C247))</f>
        <v>31.17596637620878</v>
      </c>
      <c r="E247" s="14">
        <f>-(Alfa1*COS(miia*C247)-Alfa2*COS(miib*C247))</f>
        <v>-5.1523446756488962</v>
      </c>
      <c r="F247">
        <f>(miia*Alfa1*COS(miia*C247)-miib*Alfa2*COS(miib*C247))</f>
        <v>-261.34518705038516</v>
      </c>
      <c r="G247">
        <f>miia*Alfa1*SIN(miia*C247)-miib*Alfa2*SIN(miib*C247)</f>
        <v>356.05381116937895</v>
      </c>
      <c r="Q247">
        <f t="shared" si="42"/>
        <v>0</v>
      </c>
      <c r="R247">
        <f t="shared" si="47"/>
        <v>226</v>
      </c>
      <c r="S247">
        <f t="shared" si="43"/>
        <v>2.2599999999999958</v>
      </c>
      <c r="T247" s="13">
        <f t="shared" si="44"/>
        <v>52.858159495506747</v>
      </c>
      <c r="U247" s="14">
        <f t="shared" si="45"/>
        <v>-16.607617890935391</v>
      </c>
    </row>
    <row r="248" spans="1:21">
      <c r="A248">
        <f t="shared" si="40"/>
        <v>0</v>
      </c>
      <c r="B248">
        <f t="shared" si="46"/>
        <v>227</v>
      </c>
      <c r="C248">
        <f t="shared" si="41"/>
        <v>2.2699999999999956</v>
      </c>
      <c r="D248" s="13">
        <f>(Alfa1*SIN(miia*C248)-Alfa2*SIN(miib*C248))</f>
        <v>28.577023915005199</v>
      </c>
      <c r="E248" s="14">
        <f>-(Alfa1*COS(miia*C248)-Alfa2*COS(miib*C248))</f>
        <v>-1.5168159347035584</v>
      </c>
      <c r="F248">
        <f>(miia*Alfa1*COS(miia*C248)-miib*Alfa2*COS(miib*C248))</f>
        <v>-258.10443980692833</v>
      </c>
      <c r="G248">
        <f>miia*Alfa1*SIN(miia*C248)-miib*Alfa2*SIN(miib*C248)</f>
        <v>370.72192655820101</v>
      </c>
      <c r="Q248">
        <f t="shared" si="42"/>
        <v>0</v>
      </c>
      <c r="R248">
        <f t="shared" si="47"/>
        <v>227</v>
      </c>
      <c r="S248">
        <f t="shared" si="43"/>
        <v>2.2699999999999956</v>
      </c>
      <c r="T248" s="13">
        <f t="shared" si="44"/>
        <v>57.374322944324291</v>
      </c>
      <c r="U248" s="14">
        <f t="shared" si="45"/>
        <v>-21.231486585923786</v>
      </c>
    </row>
    <row r="249" spans="1:21">
      <c r="A249">
        <f t="shared" si="40"/>
        <v>0</v>
      </c>
      <c r="B249">
        <f t="shared" si="46"/>
        <v>228</v>
      </c>
      <c r="C249">
        <f t="shared" si="41"/>
        <v>2.2799999999999954</v>
      </c>
      <c r="D249" s="13">
        <f>(Alfa1*SIN(miia*C249)-Alfa2*SIN(miib*C249))</f>
        <v>26.020453556653649</v>
      </c>
      <c r="E249" s="14">
        <f>-(Alfa1*COS(miia*C249)-Alfa2*COS(miib*C249))</f>
        <v>2.2552099848631144</v>
      </c>
      <c r="F249">
        <f>(miia*Alfa1*COS(miia*C249)-miib*Alfa2*COS(miib*C249))</f>
        <v>-252.89150659487763</v>
      </c>
      <c r="G249">
        <f>miia*Alfa1*SIN(miia*C249)-miib*Alfa2*SIN(miib*C249)</f>
        <v>383.32543239874281</v>
      </c>
      <c r="Q249">
        <f t="shared" si="42"/>
        <v>0</v>
      </c>
      <c r="R249">
        <f t="shared" si="47"/>
        <v>228</v>
      </c>
      <c r="S249">
        <f t="shared" si="43"/>
        <v>2.2799999999999954</v>
      </c>
      <c r="T249" s="13">
        <f t="shared" si="44"/>
        <v>60.283819637623345</v>
      </c>
      <c r="U249" s="14">
        <f t="shared" si="45"/>
        <v>-25.802672008699489</v>
      </c>
    </row>
    <row r="250" spans="1:21">
      <c r="A250">
        <f t="shared" si="40"/>
        <v>0</v>
      </c>
      <c r="B250">
        <f t="shared" si="46"/>
        <v>229</v>
      </c>
      <c r="C250">
        <f t="shared" si="41"/>
        <v>2.2899999999999952</v>
      </c>
      <c r="D250" s="13">
        <f>(Alfa1*SIN(miia*C250)-Alfa2*SIN(miib*C250))</f>
        <v>23.525325356995683</v>
      </c>
      <c r="E250" s="14">
        <f>-(Alfa1*COS(miia*C250)-Alfa2*COS(miib*C250))</f>
        <v>6.1422809849464013</v>
      </c>
      <c r="F250">
        <f>(miia*Alfa1*COS(miia*C250)-miib*Alfa2*COS(miib*C250))</f>
        <v>-245.83965700980917</v>
      </c>
      <c r="G250">
        <f>miia*Alfa1*SIN(miia*C250)-miib*Alfa2*SIN(miib*C250)</f>
        <v>393.70602687636426</v>
      </c>
      <c r="Q250">
        <f t="shared" si="42"/>
        <v>0</v>
      </c>
      <c r="R250">
        <f t="shared" si="47"/>
        <v>229</v>
      </c>
      <c r="S250">
        <f t="shared" si="43"/>
        <v>2.2899999999999952</v>
      </c>
      <c r="T250" s="13">
        <f t="shared" si="44"/>
        <v>61.546499311056628</v>
      </c>
      <c r="U250" s="14">
        <f t="shared" si="45"/>
        <v>-30.067016725547436</v>
      </c>
    </row>
    <row r="251" spans="1:21">
      <c r="A251">
        <f t="shared" si="40"/>
        <v>0</v>
      </c>
      <c r="B251">
        <f t="shared" si="46"/>
        <v>230</v>
      </c>
      <c r="C251">
        <f t="shared" si="41"/>
        <v>2.2999999999999949</v>
      </c>
      <c r="D251" s="13">
        <f>(Alfa1*SIN(miia*C251)-Alfa2*SIN(miib*C251))</f>
        <v>21.109292054707197</v>
      </c>
      <c r="E251" s="14">
        <f>-(Alfa1*COS(miia*C251)-Alfa2*COS(miib*C251))</f>
        <v>10.121451600692334</v>
      </c>
      <c r="F251">
        <f>(miia*Alfa1*COS(miia*C251)-miib*Alfa2*COS(miib*C251))</f>
        <v>-237.09881512016551</v>
      </c>
      <c r="G251">
        <f>miia*Alfa1*SIN(miia*C251)-miib*Alfa2*SIN(miib*C251)</f>
        <v>401.72360173483639</v>
      </c>
      <c r="Q251">
        <f t="shared" si="42"/>
        <v>0</v>
      </c>
      <c r="R251">
        <f t="shared" si="47"/>
        <v>230</v>
      </c>
      <c r="S251">
        <f t="shared" si="43"/>
        <v>2.2999999999999949</v>
      </c>
      <c r="T251" s="13">
        <f t="shared" si="44"/>
        <v>61.180306313839857</v>
      </c>
      <c r="U251" s="14">
        <f t="shared" si="45"/>
        <v>-33.775383782634485</v>
      </c>
    </row>
    <row r="252" spans="1:21">
      <c r="A252">
        <f t="shared" si="40"/>
        <v>0</v>
      </c>
      <c r="B252">
        <f t="shared" si="46"/>
        <v>231</v>
      </c>
      <c r="C252">
        <f t="shared" si="41"/>
        <v>2.3099999999999947</v>
      </c>
      <c r="D252" s="13">
        <f>(Alfa1*SIN(miia*C252)-Alfa2*SIN(miib*C252))</f>
        <v>18.788430881572388</v>
      </c>
      <c r="E252" s="14">
        <f>-(Alfa1*COS(miia*C252)-Alfa2*COS(miib*C252))</f>
        <v>14.16847254011536</v>
      </c>
      <c r="F252">
        <f>(miia*Alfa1*COS(miia*C252)-miib*Alfa2*COS(miib*C252))</f>
        <v>-226.8338628561101</v>
      </c>
      <c r="G252">
        <f>miia*Alfa1*SIN(miia*C252)-miib*Alfa2*SIN(miib*C252)</f>
        <v>407.25773314474225</v>
      </c>
      <c r="Q252">
        <f t="shared" si="42"/>
        <v>0</v>
      </c>
      <c r="R252">
        <f t="shared" si="47"/>
        <v>231</v>
      </c>
      <c r="S252">
        <f t="shared" si="43"/>
        <v>2.3099999999999947</v>
      </c>
      <c r="T252" s="13">
        <f t="shared" si="44"/>
        <v>59.259881958982369</v>
      </c>
      <c r="U252" s="14">
        <f t="shared" si="45"/>
        <v>-36.694379660825476</v>
      </c>
    </row>
    <row r="253" spans="1:21">
      <c r="A253">
        <f t="shared" si="40"/>
        <v>0</v>
      </c>
      <c r="B253">
        <f t="shared" si="46"/>
        <v>232</v>
      </c>
      <c r="C253">
        <f t="shared" si="41"/>
        <v>2.3199999999999945</v>
      </c>
      <c r="D253" s="13">
        <f>(Alfa1*SIN(miia*C253)-Alfa2*SIN(miib*C253))</f>
        <v>16.577103077334982</v>
      </c>
      <c r="E253" s="14">
        <f>-(Alfa1*COS(miia*C253)-Alfa2*COS(miib*C253))</f>
        <v>18.257994209921542</v>
      </c>
      <c r="F253">
        <f>(miia*Alfa1*COS(miia*C253)-miib*Alfa2*COS(miib*C253))</f>
        <v>-215.22279873835078</v>
      </c>
      <c r="G253">
        <f>miia*Alfa1*SIN(miia*C253)-miib*Alfa2*SIN(miib*C253)</f>
        <v>410.20898570475686</v>
      </c>
      <c r="Q253">
        <f t="shared" si="42"/>
        <v>0</v>
      </c>
      <c r="R253">
        <f t="shared" si="47"/>
        <v>232</v>
      </c>
      <c r="S253">
        <f t="shared" si="43"/>
        <v>2.3199999999999945</v>
      </c>
      <c r="T253" s="13">
        <f t="shared" si="44"/>
        <v>55.912988886329494</v>
      </c>
      <c r="U253" s="14">
        <f t="shared" si="45"/>
        <v>-38.616513752344211</v>
      </c>
    </row>
    <row r="254" spans="1:21">
      <c r="A254">
        <f t="shared" si="40"/>
        <v>0</v>
      </c>
      <c r="B254">
        <f t="shared" si="46"/>
        <v>233</v>
      </c>
      <c r="C254">
        <f t="shared" si="41"/>
        <v>2.3299999999999943</v>
      </c>
      <c r="D254" s="13">
        <f>(Alfa1*SIN(miia*C254)-Alfa2*SIN(miib*C254))</f>
        <v>14.487832462435101</v>
      </c>
      <c r="E254" s="14">
        <f>-(Alfa1*COS(miia*C254)-Alfa2*COS(miib*C254))</f>
        <v>22.363782290866943</v>
      </c>
      <c r="F254">
        <f>(miia*Alfa1*COS(miia*C254)-miib*Alfa2*COS(miib*C254))</f>
        <v>-202.45477082876786</v>
      </c>
      <c r="G254">
        <f>miia*Alfa1*SIN(miia*C254)-miib*Alfa2*SIN(miib*C254)</f>
        <v>410.50001629479493</v>
      </c>
      <c r="Q254">
        <f t="shared" si="42"/>
        <v>0</v>
      </c>
      <c r="R254">
        <f t="shared" si="47"/>
        <v>233</v>
      </c>
      <c r="S254">
        <f t="shared" si="43"/>
        <v>2.3299999999999943</v>
      </c>
      <c r="T254" s="13">
        <f t="shared" si="44"/>
        <v>51.314905982015901</v>
      </c>
      <c r="U254" s="14">
        <f t="shared" si="45"/>
        <v>-39.369380791990707</v>
      </c>
    </row>
    <row r="255" spans="1:21">
      <c r="A255">
        <f t="shared" si="40"/>
        <v>0</v>
      </c>
      <c r="B255">
        <f t="shared" si="46"/>
        <v>234</v>
      </c>
      <c r="C255">
        <f t="shared" si="41"/>
        <v>2.3399999999999941</v>
      </c>
      <c r="D255" s="13">
        <f>(Alfa1*SIN(miia*C255)-Alfa2*SIN(miib*C255))</f>
        <v>12.531204226740822</v>
      </c>
      <c r="E255" s="14">
        <f>-(Alfa1*COS(miia*C255)-Alfa2*COS(miib*C255))</f>
        <v>26.458943302947482</v>
      </c>
      <c r="F255">
        <f>(miia*Alfa1*COS(miia*C255)-miib*Alfa2*COS(miib*C255))</f>
        <v>-188.72800402822313</v>
      </c>
      <c r="G255">
        <f>miia*Alfa1*SIN(miia*C255)-miib*Alfa2*SIN(miib*C255)</f>
        <v>408.07646647592787</v>
      </c>
      <c r="Q255">
        <f t="shared" si="42"/>
        <v>0</v>
      </c>
      <c r="R255">
        <f t="shared" si="47"/>
        <v>234</v>
      </c>
      <c r="S255">
        <f t="shared" si="43"/>
        <v>2.3399999999999941</v>
      </c>
      <c r="T255" s="13">
        <f t="shared" si="44"/>
        <v>45.681022422813342</v>
      </c>
      <c r="U255" s="14">
        <f t="shared" si="45"/>
        <v>-38.823491071588798</v>
      </c>
    </row>
    <row r="256" spans="1:21">
      <c r="A256">
        <f t="shared" si="40"/>
        <v>0</v>
      </c>
      <c r="B256">
        <f t="shared" si="46"/>
        <v>235</v>
      </c>
      <c r="C256">
        <f t="shared" si="41"/>
        <v>2.3499999999999939</v>
      </c>
      <c r="D256" s="13">
        <f>(Alfa1*SIN(miia*C256)-Alfa2*SIN(miib*C256))</f>
        <v>10.715784885749738</v>
      </c>
      <c r="E256" s="14">
        <f>-(Alfa1*COS(miia*C256)-Alfa2*COS(miib*C256))</f>
        <v>30.516157998026905</v>
      </c>
      <c r="F256">
        <f>(miia*Alfa1*COS(miia*C256)-miib*Alfa2*COS(miib*C256))</f>
        <v>-174.24764288820279</v>
      </c>
      <c r="G256">
        <f>miia*Alfa1*SIN(miia*C256)-miib*Alfa2*SIN(miib*C256)</f>
        <v>402.90763422153606</v>
      </c>
      <c r="Q256">
        <f t="shared" si="42"/>
        <v>0</v>
      </c>
      <c r="R256">
        <f t="shared" si="47"/>
        <v>235</v>
      </c>
      <c r="S256">
        <f t="shared" si="43"/>
        <v>2.3499999999999939</v>
      </c>
      <c r="T256" s="13">
        <f t="shared" si="44"/>
        <v>39.257930275365837</v>
      </c>
      <c r="U256" s="14">
        <f t="shared" si="45"/>
        <v>-36.898426710088863</v>
      </c>
    </row>
    <row r="257" spans="1:21">
      <c r="A257">
        <f t="shared" si="40"/>
        <v>0</v>
      </c>
      <c r="B257">
        <f t="shared" si="46"/>
        <v>236</v>
      </c>
      <c r="C257">
        <f t="shared" si="41"/>
        <v>2.3599999999999937</v>
      </c>
      <c r="D257" s="13">
        <f>(Alfa1*SIN(miia*C257)-Alfa2*SIN(miib*C257))</f>
        <v>9.0480641397454136</v>
      </c>
      <c r="E257" s="14">
        <f>-(Alfa1*COS(miia*C257)-Alfa2*COS(miib*C257))</f>
        <v>34.507920336197927</v>
      </c>
      <c r="F257">
        <f>(miia*Alfa1*COS(miia*C257)-miib*Alfa2*COS(miib*C257))</f>
        <v>-159.2235319315923</v>
      </c>
      <c r="G257">
        <f>miia*Alfa1*SIN(miia*C257)-miib*Alfa2*SIN(miib*C257)</f>
        <v>394.98691794654758</v>
      </c>
      <c r="Q257">
        <f t="shared" si="42"/>
        <v>0</v>
      </c>
      <c r="R257">
        <f t="shared" si="47"/>
        <v>236</v>
      </c>
      <c r="S257">
        <f t="shared" si="43"/>
        <v>2.3599999999999937</v>
      </c>
      <c r="T257" s="13">
        <f t="shared" si="44"/>
        <v>32.313373962744137</v>
      </c>
      <c r="U257" s="14">
        <f t="shared" si="45"/>
        <v>-33.567068617305523</v>
      </c>
    </row>
    <row r="258" spans="1:21">
      <c r="A258">
        <f t="shared" si="40"/>
        <v>0</v>
      </c>
      <c r="B258">
        <f t="shared" si="46"/>
        <v>237</v>
      </c>
      <c r="C258">
        <f t="shared" si="41"/>
        <v>2.3699999999999934</v>
      </c>
      <c r="D258" s="13">
        <f>(Alfa1*SIN(miia*C258)-Alfa2*SIN(miib*C258))</f>
        <v>7.5324191482146503</v>
      </c>
      <c r="E258" s="14">
        <f>-(Alfa1*COS(miia*C258)-Alfa2*COS(miib*C258))</f>
        <v>38.406779743057278</v>
      </c>
      <c r="F258">
        <f>(miia*Alfa1*COS(miia*C258)-miib*Alfa2*COS(miib*C258))</f>
        <v>-143.867956085652</v>
      </c>
      <c r="G258">
        <f>miia*Alfa1*SIN(miia*C258)-miib*Alfa2*SIN(miib*C258)</f>
        <v>384.33202805508108</v>
      </c>
      <c r="Q258">
        <f t="shared" si="42"/>
        <v>0</v>
      </c>
      <c r="R258">
        <f t="shared" si="47"/>
        <v>237</v>
      </c>
      <c r="S258">
        <f t="shared" si="43"/>
        <v>2.3699999999999934</v>
      </c>
      <c r="T258" s="13">
        <f t="shared" si="44"/>
        <v>25.125459476397442</v>
      </c>
      <c r="U258" s="14">
        <f t="shared" si="45"/>
        <v>-28.857715434521499</v>
      </c>
    </row>
    <row r="259" spans="1:21">
      <c r="A259">
        <f t="shared" si="40"/>
        <v>0</v>
      </c>
      <c r="B259">
        <f t="shared" si="46"/>
        <v>238</v>
      </c>
      <c r="C259">
        <f t="shared" si="41"/>
        <v>2.3799999999999932</v>
      </c>
      <c r="D259" s="13">
        <f>(Alfa1*SIN(miia*C259)-Alfa2*SIN(miib*C259))</f>
        <v>6.1711015037056072</v>
      </c>
      <c r="E259" s="14">
        <f>-(Alfa1*COS(miia*C259)-Alfa2*COS(miib*C259))</f>
        <v>42.185584308758195</v>
      </c>
      <c r="F259">
        <f>(miia*Alfa1*COS(miia*C259)-miib*Alfa2*COS(miib*C259))</f>
        <v>-128.393364211131</v>
      </c>
      <c r="G259">
        <f>miia*Alfa1*SIN(miia*C259)-miib*Alfa2*SIN(miib*C259)</f>
        <v>370.98496352888571</v>
      </c>
      <c r="Q259">
        <f t="shared" si="42"/>
        <v>0</v>
      </c>
      <c r="R259">
        <f t="shared" si="47"/>
        <v>238</v>
      </c>
      <c r="S259">
        <f t="shared" si="43"/>
        <v>2.3799999999999932</v>
      </c>
      <c r="T259" s="13">
        <f t="shared" si="44"/>
        <v>17.971554693828306</v>
      </c>
      <c r="U259" s="14">
        <f t="shared" si="45"/>
        <v>-22.853999607249538</v>
      </c>
    </row>
    <row r="260" spans="1:21">
      <c r="A260">
        <f t="shared" si="40"/>
        <v>0</v>
      </c>
      <c r="B260">
        <f t="shared" si="46"/>
        <v>239</v>
      </c>
      <c r="C260">
        <f t="shared" si="41"/>
        <v>2.389999999999993</v>
      </c>
      <c r="D260" s="13">
        <f>(Alfa1*SIN(miia*C260)-Alfa2*SIN(miib*C260))</f>
        <v>4.9642469585232369</v>
      </c>
      <c r="E260" s="14">
        <f>-(Alfa1*COS(miia*C260)-Alfa2*COS(miib*C260))</f>
        <v>45.817722576554452</v>
      </c>
      <c r="F260">
        <f>(miia*Alfa1*COS(miia*C260)-miib*Alfa2*COS(miib*C260))</f>
        <v>-113.01009886165727</v>
      </c>
      <c r="G260">
        <f>miia*Alfa1*SIN(miia*C260)-miib*Alfa2*SIN(miib*C260)</f>
        <v>355.01175340671841</v>
      </c>
      <c r="Q260">
        <f t="shared" si="42"/>
        <v>0</v>
      </c>
      <c r="R260">
        <f t="shared" si="47"/>
        <v>239</v>
      </c>
      <c r="S260">
        <f t="shared" si="43"/>
        <v>2.389999999999993</v>
      </c>
      <c r="T260" s="13">
        <f t="shared" si="44"/>
        <v>11.117323435932402</v>
      </c>
      <c r="U260" s="14">
        <f t="shared" si="45"/>
        <v>-15.692593502259912</v>
      </c>
    </row>
    <row r="261" spans="1:21">
      <c r="A261">
        <f t="shared" si="40"/>
        <v>0</v>
      </c>
      <c r="B261">
        <f t="shared" si="46"/>
        <v>240</v>
      </c>
      <c r="C261">
        <f t="shared" si="41"/>
        <v>2.3999999999999928</v>
      </c>
      <c r="D261" s="13">
        <f>(Alfa1*SIN(miia*C261)-Alfa2*SIN(miib*C261))</f>
        <v>3.9099077265331026</v>
      </c>
      <c r="E261" s="14">
        <f>-(Alfa1*COS(miia*C261)-Alfa2*COS(miib*C261))</f>
        <v>49.277361578710497</v>
      </c>
      <c r="F261">
        <f>(miia*Alfa1*COS(miia*C261)-miib*Alfa2*COS(miib*C261))</f>
        <v>-97.924155325626089</v>
      </c>
      <c r="G261">
        <f>miia*Alfa1*SIN(miia*C261)-miib*Alfa2*SIN(miib*C261)</f>
        <v>336.50196533499434</v>
      </c>
      <c r="Q261">
        <f t="shared" si="42"/>
        <v>0</v>
      </c>
      <c r="R261">
        <f t="shared" si="47"/>
        <v>240</v>
      </c>
      <c r="S261">
        <f t="shared" si="43"/>
        <v>2.3999999999999928</v>
      </c>
      <c r="T261" s="13">
        <f t="shared" si="44"/>
        <v>4.8063295239077357</v>
      </c>
      <c r="U261" s="14">
        <f t="shared" si="45"/>
        <v>-7.5587866246331705</v>
      </c>
    </row>
    <row r="262" spans="1:21">
      <c r="A262">
        <f t="shared" si="40"/>
        <v>0</v>
      </c>
      <c r="B262">
        <f t="shared" si="46"/>
        <v>241</v>
      </c>
      <c r="C262">
        <f t="shared" si="41"/>
        <v>2.4099999999999926</v>
      </c>
      <c r="D262" s="13">
        <f>(Alfa1*SIN(miia*C262)-Alfa2*SIN(miib*C262))</f>
        <v>3.0041069531968141</v>
      </c>
      <c r="E262" s="14">
        <f>-(Alfa1*COS(miia*C262)-Alfa2*COS(miib*C262))</f>
        <v>52.539678811029219</v>
      </c>
      <c r="F262">
        <f>(miia*Alfa1*COS(miia*C262)-miib*Alfa2*COS(miib*C262))</f>
        <v>-83.334992689638725</v>
      </c>
      <c r="G262">
        <f>miia*Alfa1*SIN(miia*C262)-miib*Alfa2*SIN(miib*C262)</f>
        <v>315.56798567947271</v>
      </c>
      <c r="Q262">
        <f t="shared" si="42"/>
        <v>0</v>
      </c>
      <c r="R262">
        <f t="shared" si="47"/>
        <v>241</v>
      </c>
      <c r="S262">
        <f t="shared" si="43"/>
        <v>2.4099999999999926</v>
      </c>
      <c r="T262" s="13">
        <f t="shared" si="44"/>
        <v>-0.74937666155188087</v>
      </c>
      <c r="U262" s="14">
        <f t="shared" si="45"/>
        <v>1.3198999933531912</v>
      </c>
    </row>
    <row r="263" spans="1:21">
      <c r="A263">
        <f t="shared" si="40"/>
        <v>0</v>
      </c>
      <c r="B263">
        <f t="shared" si="46"/>
        <v>242</v>
      </c>
      <c r="C263">
        <f t="shared" si="41"/>
        <v>2.4199999999999924</v>
      </c>
      <c r="D263" s="13">
        <f>(Alfa1*SIN(miia*C263)-Alfa2*SIN(miib*C263))</f>
        <v>2.2409147220896415</v>
      </c>
      <c r="E263" s="14">
        <f>-(Alfa1*COS(miia*C263)-Alfa2*COS(miib*C263))</f>
        <v>55.581085893521063</v>
      </c>
      <c r="F263">
        <f>(miia*Alfa1*COS(miia*C263)-miib*Alfa2*COS(miib*C263))</f>
        <v>-69.433419121303331</v>
      </c>
      <c r="G263">
        <f>miia*Alfa1*SIN(miia*C263)-miib*Alfa2*SIN(miib*C263)</f>
        <v>292.34407795334789</v>
      </c>
      <c r="Q263">
        <f t="shared" si="42"/>
        <v>0</v>
      </c>
      <c r="R263">
        <f t="shared" si="47"/>
        <v>242</v>
      </c>
      <c r="S263">
        <f t="shared" si="43"/>
        <v>2.4199999999999924</v>
      </c>
      <c r="T263" s="13">
        <f t="shared" si="44"/>
        <v>-5.3773167989254711</v>
      </c>
      <c r="U263" s="14">
        <f t="shared" si="45"/>
        <v>10.681817661960652</v>
      </c>
    </row>
    <row r="264" spans="1:21">
      <c r="A264">
        <f t="shared" si="40"/>
        <v>0</v>
      </c>
      <c r="B264">
        <f t="shared" si="46"/>
        <v>243</v>
      </c>
      <c r="C264">
        <f t="shared" si="41"/>
        <v>2.4299999999999922</v>
      </c>
      <c r="D264" s="13">
        <f>(Alfa1*SIN(miia*C264)-Alfa2*SIN(miib*C264))</f>
        <v>1.6125447478094657</v>
      </c>
      <c r="E264" s="14">
        <f>-(Alfa1*COS(miia*C264)-Alfa2*COS(miib*C264))</f>
        <v>58.379441743352153</v>
      </c>
      <c r="F264">
        <f>(miia*Alfa1*COS(miia*C264)-miib*Alfa2*COS(miib*C264))</f>
        <v>-56.399572805359668</v>
      </c>
      <c r="G264">
        <f>miia*Alfa1*SIN(miia*C264)-miib*Alfa2*SIN(miib*C264)</f>
        <v>266.98522851632845</v>
      </c>
      <c r="Q264">
        <f t="shared" si="42"/>
        <v>0</v>
      </c>
      <c r="R264">
        <f t="shared" si="47"/>
        <v>243</v>
      </c>
      <c r="S264">
        <f t="shared" si="43"/>
        <v>2.4299999999999922</v>
      </c>
      <c r="T264" s="13">
        <f t="shared" si="44"/>
        <v>-8.9509710990193643</v>
      </c>
      <c r="U264" s="14">
        <f t="shared" si="45"/>
        <v>20.24069874534506</v>
      </c>
    </row>
    <row r="265" spans="1:21">
      <c r="A265">
        <f t="shared" si="40"/>
        <v>0</v>
      </c>
      <c r="B265">
        <f t="shared" si="46"/>
        <v>244</v>
      </c>
      <c r="C265">
        <f t="shared" si="41"/>
        <v>2.439999999999992</v>
      </c>
      <c r="D265" s="13">
        <f>(Alfa1*SIN(miia*C265)-Alfa2*SIN(miib*C265))</f>
        <v>1.1094706955651201</v>
      </c>
      <c r="E265" s="14">
        <f>-(Alfa1*COS(miia*C265)-Alfa2*COS(miib*C265))</f>
        <v>60.914253186391903</v>
      </c>
      <c r="F265">
        <f>(miia*Alfa1*COS(miia*C265)-miib*Alfa2*COS(miib*C265))</f>
        <v>-44.401018988317247</v>
      </c>
      <c r="G265">
        <f>miia*Alfa1*SIN(miia*C265)-miib*Alfa2*SIN(miib*C265)</f>
        <v>239.6657906101544</v>
      </c>
      <c r="Q265">
        <f t="shared" si="42"/>
        <v>0</v>
      </c>
      <c r="R265">
        <f t="shared" si="47"/>
        <v>244</v>
      </c>
      <c r="S265">
        <f t="shared" si="43"/>
        <v>2.439999999999992</v>
      </c>
      <c r="T265" s="13">
        <f t="shared" si="44"/>
        <v>-11.394242916925732</v>
      </c>
      <c r="U265" s="14">
        <f t="shared" si="45"/>
        <v>29.696200348487537</v>
      </c>
    </row>
    <row r="266" spans="1:21">
      <c r="A266">
        <f t="shared" si="40"/>
        <v>0</v>
      </c>
      <c r="B266">
        <f t="shared" si="46"/>
        <v>245</v>
      </c>
      <c r="C266">
        <f t="shared" si="41"/>
        <v>2.4499999999999917</v>
      </c>
      <c r="D266" s="13">
        <f>(Alfa1*SIN(miia*C266)-Alfa2*SIN(miib*C266))</f>
        <v>0.72056086893331361</v>
      </c>
      <c r="E266" s="14">
        <f>-(Alfa1*COS(miia*C266)-Alfa2*COS(miib*C266))</f>
        <v>63.166861054442322</v>
      </c>
      <c r="F266">
        <f>(miia*Alfa1*COS(miia*C266)-miib*Alfa2*COS(miib*C266))</f>
        <v>-33.590982402939375</v>
      </c>
      <c r="G266">
        <f>miia*Alfa1*SIN(miia*C266)-miib*Alfa2*SIN(miib*C266)</f>
        <v>210.57793979748317</v>
      </c>
      <c r="Q266">
        <f t="shared" si="42"/>
        <v>0</v>
      </c>
      <c r="R266">
        <f t="shared" si="47"/>
        <v>245</v>
      </c>
      <c r="S266">
        <f t="shared" si="43"/>
        <v>2.4499999999999917</v>
      </c>
      <c r="T266" s="13">
        <f t="shared" si="44"/>
        <v>-12.683829301301605</v>
      </c>
      <c r="U266" s="14">
        <f t="shared" si="45"/>
        <v>38.745071317949161</v>
      </c>
    </row>
    <row r="267" spans="1:21">
      <c r="A267">
        <f t="shared" si="40"/>
        <v>0</v>
      </c>
      <c r="B267">
        <f t="shared" si="46"/>
        <v>246</v>
      </c>
      <c r="C267">
        <f t="shared" si="41"/>
        <v>2.4599999999999915</v>
      </c>
      <c r="D267" s="13">
        <f>(Alfa1*SIN(miia*C267)-Alfa2*SIN(miib*C267))</f>
        <v>0.43322982128973386</v>
      </c>
      <c r="E267" s="14">
        <f>-(Alfa1*COS(miia*C267)-Alfa2*COS(miib*C267))</f>
        <v>65.120609955376651</v>
      </c>
      <c r="F267">
        <f>(miia*Alfa1*COS(miia*C267)-miib*Alfa2*COS(miib*C267))</f>
        <v>-24.106732966852462</v>
      </c>
      <c r="G267">
        <f>miia*Alfa1*SIN(miia*C267)-miib*Alfa2*SIN(miib*C267)</f>
        <v>179.9299557431921</v>
      </c>
      <c r="Q267">
        <f t="shared" si="42"/>
        <v>0</v>
      </c>
      <c r="R267">
        <f t="shared" si="47"/>
        <v>246</v>
      </c>
      <c r="S267">
        <f t="shared" si="43"/>
        <v>2.4599999999999915</v>
      </c>
      <c r="T267" s="13">
        <f t="shared" si="44"/>
        <v>-12.849409600959131</v>
      </c>
      <c r="U267" s="14">
        <f t="shared" si="45"/>
        <v>47.092505423868332</v>
      </c>
    </row>
    <row r="268" spans="1:21">
      <c r="A268">
        <f t="shared" si="40"/>
        <v>0</v>
      </c>
      <c r="B268">
        <f t="shared" si="46"/>
        <v>247</v>
      </c>
      <c r="C268">
        <f t="shared" si="41"/>
        <v>2.4699999999999913</v>
      </c>
      <c r="D268" s="13">
        <f>(Alfa1*SIN(miia*C268)-Alfa2*SIN(miib*C268))</f>
        <v>0.23360527511607998</v>
      </c>
      <c r="E268" s="14">
        <f>-(Alfa1*COS(miia*C268)-Alfa2*COS(miib*C268))</f>
        <v>66.761000061556942</v>
      </c>
      <c r="F268">
        <f>(miia*Alfa1*COS(miia*C268)-miib*Alfa2*COS(miib*C268))</f>
        <v>-16.068141093128901</v>
      </c>
      <c r="G268">
        <f>miia*Alfa1*SIN(miia*C268)-miib*Alfa2*SIN(miib*C268)</f>
        <v>147.94434700123844</v>
      </c>
      <c r="Q268">
        <f t="shared" si="42"/>
        <v>0</v>
      </c>
      <c r="R268">
        <f t="shared" si="47"/>
        <v>247</v>
      </c>
      <c r="S268">
        <f t="shared" si="43"/>
        <v>2.4699999999999913</v>
      </c>
      <c r="T268" s="13">
        <f t="shared" si="44"/>
        <v>-11.97165200753698</v>
      </c>
      <c r="U268" s="14">
        <f t="shared" si="45"/>
        <v>54.463235466376382</v>
      </c>
    </row>
    <row r="269" spans="1:21">
      <c r="A269">
        <f t="shared" si="40"/>
        <v>0</v>
      </c>
      <c r="B269">
        <f t="shared" si="46"/>
        <v>248</v>
      </c>
      <c r="C269">
        <f t="shared" si="41"/>
        <v>2.4799999999999911</v>
      </c>
      <c r="D269" s="13">
        <f>(Alfa1*SIN(miia*C269)-Alfa2*SIN(miib*C269))</f>
        <v>0.10670857847767135</v>
      </c>
      <c r="E269" s="14">
        <f>-(Alfa1*COS(miia*C269)-Alfa2*COS(miib*C269))</f>
        <v>68.075819436469942</v>
      </c>
      <c r="F269">
        <f>(miia*Alfa1*COS(miia*C269)-miib*Alfa2*COS(miib*C269))</f>
        <v>-9.576417230499942</v>
      </c>
      <c r="G269">
        <f>miia*Alfa1*SIN(miia*C269)-miib*Alfa2*SIN(miib*C269)</f>
        <v>114.8558370290705</v>
      </c>
      <c r="Q269">
        <f t="shared" si="42"/>
        <v>0</v>
      </c>
      <c r="R269">
        <f t="shared" si="47"/>
        <v>248</v>
      </c>
      <c r="S269">
        <f t="shared" si="43"/>
        <v>2.4799999999999911</v>
      </c>
      <c r="T269" s="13">
        <f t="shared" si="44"/>
        <v>-10.178125602707837</v>
      </c>
      <c r="U269" s="14">
        <f t="shared" si="45"/>
        <v>60.611932602799776</v>
      </c>
    </row>
    <row r="270" spans="1:21">
      <c r="A270">
        <f t="shared" si="40"/>
        <v>0</v>
      </c>
      <c r="B270">
        <f t="shared" si="46"/>
        <v>249</v>
      </c>
      <c r="C270">
        <f t="shared" si="41"/>
        <v>2.4899999999999909</v>
      </c>
      <c r="D270" s="13">
        <f>(Alfa1*SIN(miia*C270)-Alfa2*SIN(miib*C270))</f>
        <v>3.6646791008871027E-2</v>
      </c>
      <c r="E270" s="14">
        <f>-(Alfa1*COS(miia*C270)-Alfa2*COS(miib*C270))</f>
        <v>69.055255608788059</v>
      </c>
      <c r="F270">
        <f>(miia*Alfa1*COS(miia*C270)-miib*Alfa2*COS(miib*C270))</f>
        <v>-4.7130483841476689</v>
      </c>
      <c r="G270">
        <f>miia*Alfa1*SIN(miia*C270)-miib*Alfa2*SIN(miib*C270)</f>
        <v>80.909231029663076</v>
      </c>
      <c r="Q270">
        <f t="shared" si="42"/>
        <v>0</v>
      </c>
      <c r="R270">
        <f t="shared" si="47"/>
        <v>249</v>
      </c>
      <c r="S270">
        <f t="shared" si="43"/>
        <v>2.4899999999999909</v>
      </c>
      <c r="T270" s="13">
        <f t="shared" si="44"/>
        <v>-7.6372895961033471</v>
      </c>
      <c r="U270" s="14">
        <f t="shared" si="45"/>
        <v>65.332502049584249</v>
      </c>
    </row>
    <row r="271" spans="1:21">
      <c r="A271">
        <f t="shared" si="40"/>
        <v>0</v>
      </c>
      <c r="B271">
        <f t="shared" si="46"/>
        <v>250</v>
      </c>
      <c r="C271">
        <f t="shared" si="41"/>
        <v>2.4999999999999907</v>
      </c>
      <c r="D271" s="13">
        <f>(Alfa1*SIN(miia*C271)-Alfa2*SIN(miib*C271))</f>
        <v>6.8143741080088915E-3</v>
      </c>
      <c r="E271" s="14">
        <f>-(Alfa1*COS(miia*C271)-Alfa2*COS(miib*C271))</f>
        <v>69.691985305147711</v>
      </c>
      <c r="F271">
        <f>(miia*Alfa1*COS(miia*C271)-miib*Alfa2*COS(miib*C271))</f>
        <v>-1.5389423735271066</v>
      </c>
      <c r="G271">
        <f>miia*Alfa1*SIN(miia*C271)-miib*Alfa2*SIN(miib*C271)</f>
        <v>46.357184404792648</v>
      </c>
      <c r="Q271">
        <f t="shared" si="42"/>
        <v>0</v>
      </c>
      <c r="R271">
        <f t="shared" si="47"/>
        <v>250</v>
      </c>
      <c r="S271">
        <f t="shared" si="43"/>
        <v>2.4999999999999907</v>
      </c>
      <c r="T271" s="13">
        <f t="shared" si="44"/>
        <v>-4.5508086262184833</v>
      </c>
      <c r="U271" s="14">
        <f t="shared" si="45"/>
        <v>68.465909412443366</v>
      </c>
    </row>
    <row r="272" spans="1:21">
      <c r="A272">
        <f t="shared" si="40"/>
        <v>0</v>
      </c>
      <c r="B272">
        <f t="shared" si="46"/>
        <v>251</v>
      </c>
      <c r="C272">
        <f t="shared" si="41"/>
        <v>2.5099999999999905</v>
      </c>
      <c r="D272" s="13">
        <f>(Alfa1*SIN(miia*C272)-Alfa2*SIN(miib*C272))</f>
        <v>1.0236290954035443E-4</v>
      </c>
      <c r="E272" s="14">
        <f>-(Alfa1*COS(miia*C272)-Alfa2*COS(miib*C272))</f>
        <v>69.98124146583595</v>
      </c>
      <c r="F272">
        <f>(miia*Alfa1*COS(miia*C272)-miib*Alfa2*COS(miib*C272))</f>
        <v>-9.3788481367425902E-2</v>
      </c>
      <c r="G272">
        <f>miia*Alfa1*SIN(miia*C272)-miib*Alfa2*SIN(miib*C272)</f>
        <v>11.457894580377118</v>
      </c>
      <c r="Q272">
        <f t="shared" si="42"/>
        <v>0</v>
      </c>
      <c r="R272">
        <f t="shared" si="47"/>
        <v>251</v>
      </c>
      <c r="S272">
        <f t="shared" si="43"/>
        <v>2.5099999999999905</v>
      </c>
      <c r="T272" s="13">
        <f t="shared" si="44"/>
        <v>-1.1445101685485017</v>
      </c>
      <c r="U272" s="14">
        <f t="shared" si="45"/>
        <v>69.906229530585378</v>
      </c>
    </row>
    <row r="273" spans="1:21">
      <c r="A273">
        <f t="shared" si="40"/>
        <v>0</v>
      </c>
      <c r="B273">
        <f t="shared" si="46"/>
        <v>252</v>
      </c>
      <c r="C273">
        <f t="shared" si="41"/>
        <v>2.5199999999999902</v>
      </c>
      <c r="D273" s="13">
        <f>(Alfa1*SIN(miia*C273)-Alfa2*SIN(miib*C273))</f>
        <v>-8.8717805862703614E-4</v>
      </c>
      <c r="E273" s="14">
        <f>-(Alfa1*COS(miia*C273)-Alfa2*COS(miib*C273))</f>
        <v>69.920856889173493</v>
      </c>
      <c r="F273">
        <f>(miia*Alfa1*COS(miia*C273)-miib*Alfa2*COS(miib*C273))</f>
        <v>-0.39564095896955109</v>
      </c>
      <c r="G273">
        <f>miia*Alfa1*SIN(miia*C273)-miib*Alfa2*SIN(miib*C273)</f>
        <v>-23.52726127417586</v>
      </c>
      <c r="Q273">
        <f t="shared" si="42"/>
        <v>0</v>
      </c>
      <c r="R273">
        <f t="shared" si="47"/>
        <v>252</v>
      </c>
      <c r="S273">
        <f t="shared" si="43"/>
        <v>2.5199999999999902</v>
      </c>
      <c r="T273" s="13">
        <f t="shared" si="44"/>
        <v>2.3416454292030733</v>
      </c>
      <c r="U273" s="14">
        <f t="shared" si="45"/>
        <v>69.604679597809422</v>
      </c>
    </row>
    <row r="274" spans="1:21">
      <c r="A274">
        <f t="shared" si="40"/>
        <v>0</v>
      </c>
      <c r="B274">
        <f t="shared" si="46"/>
        <v>253</v>
      </c>
      <c r="C274">
        <f t="shared" si="41"/>
        <v>2.52999999999999</v>
      </c>
      <c r="D274" s="13">
        <f>(Alfa1*SIN(miia*C274)-Alfa2*SIN(miib*C274))</f>
        <v>-1.3623667051307908E-2</v>
      </c>
      <c r="E274" s="14">
        <f>-(Alfa1*COS(miia*C274)-Alfa2*COS(miib*C274))</f>
        <v>69.511284078478496</v>
      </c>
      <c r="F274">
        <f>(miia*Alfa1*COS(miia*C274)-miib*Alfa2*COS(miib*C274))</f>
        <v>-2.4407295990995976</v>
      </c>
      <c r="G274">
        <f>miia*Alfa1*SIN(miia*C274)-miib*Alfa2*SIN(miib*C274)</f>
        <v>-58.336119573227947</v>
      </c>
      <c r="Q274">
        <f t="shared" si="42"/>
        <v>0</v>
      </c>
      <c r="R274">
        <f t="shared" si="47"/>
        <v>253</v>
      </c>
      <c r="S274">
        <f t="shared" si="43"/>
        <v>2.52999999999999</v>
      </c>
      <c r="T274" s="13">
        <f t="shared" si="44"/>
        <v>5.6641721609953981</v>
      </c>
      <c r="U274" s="14">
        <f t="shared" si="45"/>
        <v>67.571477668890253</v>
      </c>
    </row>
    <row r="275" spans="1:21">
      <c r="A275">
        <f t="shared" si="40"/>
        <v>0</v>
      </c>
      <c r="B275">
        <f t="shared" si="46"/>
        <v>254</v>
      </c>
      <c r="C275">
        <f t="shared" si="41"/>
        <v>2.5399999999999898</v>
      </c>
      <c r="D275" s="13">
        <f>(Alfa1*SIN(miia*C275)-Alfa2*SIN(miib*C275))</f>
        <v>-5.5429767292955567E-2</v>
      </c>
      <c r="E275" s="14">
        <f>-(Alfa1*COS(miia*C275)-Alfa2*COS(miib*C275))</f>
        <v>68.755591097822901</v>
      </c>
      <c r="F275">
        <f>(miia*Alfa1*COS(miia*C275)-miib*Alfa2*COS(miib*C275))</f>
        <v>-6.2034992917529337</v>
      </c>
      <c r="G275">
        <f>miia*Alfa1*SIN(miia*C275)-miib*Alfa2*SIN(miib*C275)</f>
        <v>-92.708131320995477</v>
      </c>
      <c r="Q275">
        <f t="shared" si="42"/>
        <v>0</v>
      </c>
      <c r="R275">
        <f t="shared" si="47"/>
        <v>254</v>
      </c>
      <c r="S275">
        <f t="shared" si="43"/>
        <v>2.5399999999999898</v>
      </c>
      <c r="T275" s="13">
        <f t="shared" si="44"/>
        <v>8.5868095504059738</v>
      </c>
      <c r="U275" s="14">
        <f t="shared" si="45"/>
        <v>63.875453320847321</v>
      </c>
    </row>
    <row r="276" spans="1:21">
      <c r="A276">
        <f t="shared" si="40"/>
        <v>0</v>
      </c>
      <c r="B276">
        <f t="shared" si="46"/>
        <v>255</v>
      </c>
      <c r="C276">
        <f t="shared" si="41"/>
        <v>2.5499999999999896</v>
      </c>
      <c r="D276" s="13">
        <f>(Alfa1*SIN(miia*C276)-Alfa2*SIN(miib*C276))</f>
        <v>-0.14326468893554001</v>
      </c>
      <c r="E276" s="14">
        <f>-(Alfa1*COS(miia*C276)-Alfa2*COS(miib*C276))</f>
        <v>67.659433477047088</v>
      </c>
      <c r="F276">
        <f>(miia*Alfa1*COS(miia*C276)-miib*Alfa2*COS(miib*C276))</f>
        <v>-11.636878162849854</v>
      </c>
      <c r="G276">
        <f>miia*Alfa1*SIN(miia*C276)-miib*Alfa2*SIN(miib*C276)</f>
        <v>-126.38674735240295</v>
      </c>
      <c r="Q276">
        <f t="shared" si="42"/>
        <v>0</v>
      </c>
      <c r="R276">
        <f t="shared" si="47"/>
        <v>255</v>
      </c>
      <c r="S276">
        <f t="shared" si="43"/>
        <v>2.5499999999999896</v>
      </c>
      <c r="T276" s="13">
        <f t="shared" si="44"/>
        <v>10.89097876374025</v>
      </c>
      <c r="U276" s="14">
        <f t="shared" si="45"/>
        <v>58.641425810725849</v>
      </c>
    </row>
    <row r="277" spans="1:21">
      <c r="A277">
        <f t="shared" si="40"/>
        <v>0</v>
      </c>
      <c r="B277">
        <f t="shared" si="46"/>
        <v>256</v>
      </c>
      <c r="C277">
        <f t="shared" si="41"/>
        <v>2.5599999999999894</v>
      </c>
      <c r="D277" s="13">
        <f>(Alfa1*SIN(miia*C277)-Alfa2*SIN(miib*C277))</f>
        <v>-0.29351130497920153</v>
      </c>
      <c r="E277" s="14">
        <f>-(Alfa1*COS(miia*C277)-Alfa2*COS(miib*C277))</f>
        <v>66.231002440349897</v>
      </c>
      <c r="F277">
        <f>(miia*Alfa1*COS(miia*C277)-miib*Alfa2*COS(miib*C277))</f>
        <v>-18.672771584714326</v>
      </c>
      <c r="G277">
        <f>miia*Alfa1*SIN(miia*C277)-miib*Alfa2*SIN(miib*C277)</f>
        <v>-159.12176452124893</v>
      </c>
      <c r="Q277">
        <f t="shared" si="42"/>
        <v>0</v>
      </c>
      <c r="R277">
        <f t="shared" si="47"/>
        <v>256</v>
      </c>
      <c r="S277">
        <f t="shared" si="43"/>
        <v>2.5599999999999894</v>
      </c>
      <c r="T277" s="13">
        <f t="shared" si="44"/>
        <v>12.385516433167263</v>
      </c>
      <c r="U277" s="14">
        <f t="shared" si="45"/>
        <v>52.045453033727902</v>
      </c>
    </row>
    <row r="278" spans="1:21">
      <c r="A278">
        <f t="shared" ref="A278:A341" si="48">IF(B278=$AC$1,1,0)</f>
        <v>0</v>
      </c>
      <c r="B278">
        <f t="shared" si="46"/>
        <v>257</v>
      </c>
      <c r="C278">
        <f t="shared" ref="C278:C341" si="49">C277+dt</f>
        <v>2.5699999999999892</v>
      </c>
      <c r="D278" s="13">
        <f>(Alfa1*SIN(miia*C278)-Alfa2*SIN(miib*C278))</f>
        <v>-0.52176931678351224</v>
      </c>
      <c r="E278" s="14">
        <f>-(Alfa1*COS(miia*C278)-Alfa2*COS(miib*C278))</f>
        <v>64.48094996389699</v>
      </c>
      <c r="F278">
        <f>(miia*Alfa1*COS(miia*C278)-miib*Alfa2*COS(miib*C278))</f>
        <v>-27.222777063149891</v>
      </c>
      <c r="G278">
        <f>miia*Alfa1*SIN(miia*C278)-miib*Alfa2*SIN(miib*C278)</f>
        <v>-190.67160993615124</v>
      </c>
      <c r="Q278">
        <f t="shared" ref="Q278:Q341" si="50">IF(R278=$AC$1,1,0)</f>
        <v>0</v>
      </c>
      <c r="R278">
        <f t="shared" si="47"/>
        <v>257</v>
      </c>
      <c r="S278">
        <f t="shared" ref="S278:S341" si="51">S277+dt</f>
        <v>2.5699999999999892</v>
      </c>
      <c r="T278" s="13">
        <f t="shared" ref="T278:T341" si="52">IF(R278&lt;MAX_TIME,Aktina*SIN(epsilon*S278)*COS(D*S278),Aktina*SIN(epsilon*MAX_TIME*dt)*COS(D*MAX_TIME*dt))</f>
        <v>12.915287943816685</v>
      </c>
      <c r="U278" s="14">
        <f t="shared" ref="U278:U341" si="53">IF(R278&lt;MAX_TIME,Aktina*COS(epsilon*S278)*COS(D*S278),Aktina*COS(epsilon*MAX_TIME*dt)*COS(D*MAX_TIME*dt))</f>
        <v>44.308138441531561</v>
      </c>
    </row>
    <row r="279" spans="1:21">
      <c r="A279">
        <f t="shared" si="48"/>
        <v>0</v>
      </c>
      <c r="B279">
        <f t="shared" ref="B279:B342" si="54">B278+1</f>
        <v>258</v>
      </c>
      <c r="C279">
        <f t="shared" si="49"/>
        <v>2.579999999999989</v>
      </c>
      <c r="D279" s="13">
        <f>(Alfa1*SIN(miia*C279)-Alfa2*SIN(miib*C279))</f>
        <v>-0.84265664362435011</v>
      </c>
      <c r="E279" s="14">
        <f>-(Alfa1*COS(miia*C279)-Alfa2*COS(miib*C279))</f>
        <v>62.422291393997085</v>
      </c>
      <c r="F279">
        <f>(miia*Alfa1*COS(miia*C279)-miib*Alfa2*COS(miib*C279))</f>
        <v>-37.179112771944204</v>
      </c>
      <c r="G279">
        <f>miia*Alfa1*SIN(miia*C279)-miib*Alfa2*SIN(miib*C279)</f>
        <v>-220.80554096010519</v>
      </c>
      <c r="Q279">
        <f t="shared" si="50"/>
        <v>0</v>
      </c>
      <c r="R279">
        <f t="shared" ref="R279:R342" si="55">R278+1</f>
        <v>258</v>
      </c>
      <c r="S279">
        <f t="shared" si="51"/>
        <v>2.579999999999989</v>
      </c>
      <c r="T279" s="13">
        <f t="shared" si="52"/>
        <v>12.368326886458782</v>
      </c>
      <c r="U279" s="14">
        <f t="shared" si="53"/>
        <v>35.686259497650155</v>
      </c>
    </row>
    <row r="280" spans="1:21">
      <c r="A280">
        <f t="shared" si="48"/>
        <v>0</v>
      </c>
      <c r="B280">
        <f t="shared" si="54"/>
        <v>259</v>
      </c>
      <c r="C280">
        <f t="shared" si="49"/>
        <v>2.5899999999999888</v>
      </c>
      <c r="D280" s="13">
        <f>(Alfa1*SIN(miia*C280)-Alfa2*SIN(miib*C280))</f>
        <v>-1.269621127582468</v>
      </c>
      <c r="E280" s="14">
        <f>-(Alfa1*COS(miia*C280)-Alfa2*COS(miib*C280))</f>
        <v>60.070286576234544</v>
      </c>
      <c r="F280">
        <f>(miia*Alfa1*COS(miia*C280)-miib*Alfa2*COS(miib*C280))</f>
        <v>-48.41575034410198</v>
      </c>
      <c r="G280">
        <f>miia*Alfa1*SIN(miia*C280)-miib*Alfa2*SIN(miib*C280)</f>
        <v>-249.30573952616928</v>
      </c>
      <c r="Q280">
        <f t="shared" si="50"/>
        <v>0</v>
      </c>
      <c r="R280">
        <f t="shared" si="55"/>
        <v>259</v>
      </c>
      <c r="S280">
        <f t="shared" si="51"/>
        <v>2.5899999999999888</v>
      </c>
      <c r="T280" s="13">
        <f t="shared" si="52"/>
        <v>10.681206509019928</v>
      </c>
      <c r="U280" s="14">
        <f t="shared" si="53"/>
        <v>26.463047188232725</v>
      </c>
    </row>
    <row r="281" spans="1:21">
      <c r="A281">
        <f t="shared" si="48"/>
        <v>0</v>
      </c>
      <c r="B281">
        <f t="shared" si="54"/>
        <v>260</v>
      </c>
      <c r="C281">
        <f t="shared" si="49"/>
        <v>2.5999999999999885</v>
      </c>
      <c r="D281" s="13">
        <f>(Alfa1*SIN(miia*C281)-Alfa2*SIN(miib*C281))</f>
        <v>-1.8147645407184889</v>
      </c>
      <c r="E281" s="14">
        <f>-(Alfa1*COS(miia*C281)-Alfa2*COS(miib*C281))</f>
        <v>57.442300655347232</v>
      </c>
      <c r="F281">
        <f>(miia*Alfa1*COS(miia*C281)-miib*Alfa2*COS(miib*C281))</f>
        <v>-60.789740461681703</v>
      </c>
      <c r="G281">
        <f>miia*Alfa1*SIN(miia*C281)-miib*Alfa2*SIN(miib*C281)</f>
        <v>-275.96928037142766</v>
      </c>
      <c r="Q281">
        <f t="shared" si="50"/>
        <v>0</v>
      </c>
      <c r="R281">
        <f t="shared" si="55"/>
        <v>260</v>
      </c>
      <c r="S281">
        <f t="shared" si="51"/>
        <v>2.5999999999999885</v>
      </c>
      <c r="T281" s="13">
        <f t="shared" si="52"/>
        <v>7.842419954634761</v>
      </c>
      <c r="U281" s="14">
        <f t="shared" si="53"/>
        <v>16.937498953663606</v>
      </c>
    </row>
    <row r="282" spans="1:21">
      <c r="A282">
        <f t="shared" si="48"/>
        <v>0</v>
      </c>
      <c r="B282">
        <f t="shared" si="54"/>
        <v>261</v>
      </c>
      <c r="C282">
        <f t="shared" si="49"/>
        <v>2.6099999999999883</v>
      </c>
      <c r="D282" s="13">
        <f>(Alfa1*SIN(miia*C282)-Alfa2*SIN(miib*C282))</f>
        <v>-2.4886807570408855</v>
      </c>
      <c r="E282" s="14">
        <f>-(Alfa1*COS(miia*C282)-Alfa2*COS(miib*C282))</f>
        <v>54.55764590352004</v>
      </c>
      <c r="F282">
        <f>(miia*Alfa1*COS(miia*C282)-miib*Alfa2*COS(miib*C282))</f>
        <v>-74.142717833526063</v>
      </c>
      <c r="G282">
        <f>miia*Alfa1*SIN(miia*C282)-miib*Alfa2*SIN(miib*C282)</f>
        <v>-300.60995404350962</v>
      </c>
      <c r="Q282">
        <f t="shared" si="50"/>
        <v>0</v>
      </c>
      <c r="R282">
        <f t="shared" si="55"/>
        <v>261</v>
      </c>
      <c r="S282">
        <f t="shared" si="51"/>
        <v>2.6099999999999883</v>
      </c>
      <c r="T282" s="13">
        <f t="shared" si="52"/>
        <v>3.8936260177668527</v>
      </c>
      <c r="U282" s="14">
        <f t="shared" si="53"/>
        <v>7.4131450611088088</v>
      </c>
    </row>
    <row r="283" spans="1:21">
      <c r="A283">
        <f t="shared" si="48"/>
        <v>0</v>
      </c>
      <c r="B283">
        <f t="shared" si="54"/>
        <v>262</v>
      </c>
      <c r="C283">
        <f t="shared" si="49"/>
        <v>2.6199999999999881</v>
      </c>
      <c r="D283" s="13">
        <f>(Alfa1*SIN(miia*C283)-Alfa2*SIN(miib*C283))</f>
        <v>-3.3003098084556513</v>
      </c>
      <c r="E283" s="14">
        <f>-(Alfa1*COS(miia*C283)-Alfa2*COS(miib*C283))</f>
        <v>51.437406119163867</v>
      </c>
      <c r="F283">
        <f>(miia*Alfa1*COS(miia*C283)-miib*Alfa2*COS(miib*C283))</f>
        <v>-88.302570331996705</v>
      </c>
      <c r="G283">
        <f>miia*Alfa1*SIN(miia*C283)-miib*Alfa2*SIN(miib*C283)</f>
        <v>-323.05992697606968</v>
      </c>
      <c r="Q283">
        <f t="shared" si="50"/>
        <v>0</v>
      </c>
      <c r="R283">
        <f t="shared" si="55"/>
        <v>262</v>
      </c>
      <c r="S283">
        <f t="shared" si="51"/>
        <v>2.6199999999999881</v>
      </c>
      <c r="T283" s="13">
        <f t="shared" si="52"/>
        <v>-1.0712971095496935</v>
      </c>
      <c r="U283" s="14">
        <f t="shared" si="53"/>
        <v>-1.8132905915588491</v>
      </c>
    </row>
    <row r="284" spans="1:21">
      <c r="A284">
        <f t="shared" si="48"/>
        <v>0</v>
      </c>
      <c r="B284">
        <f t="shared" si="54"/>
        <v>263</v>
      </c>
      <c r="C284">
        <f t="shared" si="49"/>
        <v>2.6299999999999879</v>
      </c>
      <c r="D284" s="13">
        <f>(Alfa1*SIN(miia*C284)-Alfa2*SIN(miib*C284))</f>
        <v>-4.2568093831353941</v>
      </c>
      <c r="E284" s="14">
        <f>-(Alfa1*COS(miia*C284)-Alfa2*COS(miib*C284))</f>
        <v>48.104245307336868</v>
      </c>
      <c r="F284">
        <f>(miia*Alfa1*COS(miia*C284)-miib*Alfa2*COS(miib*C284))</f>
        <v>-103.08525539428892</v>
      </c>
      <c r="G284">
        <f>miia*Alfa1*SIN(miia*C284)-miib*Alfa2*SIN(miib*C284)</f>
        <v>-343.17122254736728</v>
      </c>
      <c r="Q284">
        <f t="shared" si="50"/>
        <v>0</v>
      </c>
      <c r="R284">
        <f t="shared" si="55"/>
        <v>263</v>
      </c>
      <c r="S284">
        <f t="shared" si="51"/>
        <v>2.6299999999999879</v>
      </c>
      <c r="T284" s="13">
        <f t="shared" si="52"/>
        <v>-6.9093595167551625</v>
      </c>
      <c r="U284" s="14">
        <f t="shared" si="53"/>
        <v>-10.462890792129876</v>
      </c>
    </row>
    <row r="285" spans="1:21">
      <c r="A285">
        <f t="shared" si="48"/>
        <v>0</v>
      </c>
      <c r="B285">
        <f t="shared" si="54"/>
        <v>264</v>
      </c>
      <c r="C285">
        <f t="shared" si="49"/>
        <v>2.6399999999999877</v>
      </c>
      <c r="D285" s="13">
        <f>(Alfa1*SIN(miia*C285)-Alfa2*SIN(miib*C285))</f>
        <v>-5.3634451481727119</v>
      </c>
      <c r="E285" s="14">
        <f>-(Alfa1*COS(miia*C285)-Alfa2*COS(miib*C285))</f>
        <v>44.582202505063059</v>
      </c>
      <c r="F285">
        <f>(miia*Alfa1*COS(miia*C285)-miib*Alfa2*COS(miib*C285))</f>
        <v>-118.29674529770989</v>
      </c>
      <c r="G285">
        <f>miia*Alfa1*SIN(miia*C285)-miib*Alfa2*SIN(miib*C285)</f>
        <v>-360.81700881329482</v>
      </c>
      <c r="Q285">
        <f t="shared" si="50"/>
        <v>0</v>
      </c>
      <c r="R285">
        <f t="shared" si="55"/>
        <v>264</v>
      </c>
      <c r="S285">
        <f t="shared" si="51"/>
        <v>2.6399999999999877</v>
      </c>
      <c r="T285" s="13">
        <f t="shared" si="52"/>
        <v>-13.433611129927948</v>
      </c>
      <c r="U285" s="14">
        <f t="shared" si="53"/>
        <v>-18.284776187200126</v>
      </c>
    </row>
    <row r="286" spans="1:21">
      <c r="A286">
        <f t="shared" si="48"/>
        <v>0</v>
      </c>
      <c r="B286">
        <f t="shared" si="54"/>
        <v>265</v>
      </c>
      <c r="C286">
        <f t="shared" si="49"/>
        <v>2.6499999999999875</v>
      </c>
      <c r="D286" s="13">
        <f>(Alfa1*SIN(miia*C286)-Alfa2*SIN(miib*C286))</f>
        <v>-6.6235010877580756</v>
      </c>
      <c r="E286" s="14">
        <f>-(Alfa1*COS(miia*C286)-Alfa2*COS(miib*C286))</f>
        <v>40.896474748405687</v>
      </c>
      <c r="F286">
        <f>(miia*Alfa1*COS(miia*C286)-miib*Alfa2*COS(miib*C286))</f>
        <v>-133.73508160647214</v>
      </c>
      <c r="G286">
        <f>miia*Alfa1*SIN(miia*C286)-miib*Alfa2*SIN(miib*C286)</f>
        <v>-375.89268052515251</v>
      </c>
      <c r="Q286">
        <f t="shared" si="50"/>
        <v>0</v>
      </c>
      <c r="R286">
        <f t="shared" si="55"/>
        <v>265</v>
      </c>
      <c r="S286">
        <f t="shared" si="51"/>
        <v>2.6499999999999875</v>
      </c>
      <c r="T286" s="13">
        <f t="shared" si="52"/>
        <v>-20.420137252264098</v>
      </c>
      <c r="U286" s="14">
        <f t="shared" si="53"/>
        <v>-25.065168303865168</v>
      </c>
    </row>
    <row r="287" spans="1:21">
      <c r="A287">
        <f t="shared" si="48"/>
        <v>0</v>
      </c>
      <c r="B287">
        <f t="shared" si="54"/>
        <v>266</v>
      </c>
      <c r="C287">
        <f t="shared" si="49"/>
        <v>2.6599999999999873</v>
      </c>
      <c r="D287" s="13">
        <f>(Alfa1*SIN(miia*C287)-Alfa2*SIN(miib*C287))</f>
        <v>-8.0382108453566445</v>
      </c>
      <c r="E287" s="14">
        <f>-(Alfa1*COS(miia*C287)-Alfa2*COS(miib*C287))</f>
        <v>37.073190291935532</v>
      </c>
      <c r="F287">
        <f>(miia*Alfa1*COS(miia*C287)-miib*Alfa2*COS(miib*C287))</f>
        <v>-149.19251797324333</v>
      </c>
      <c r="G287">
        <f>miia*Alfa1*SIN(miia*C287)-miib*Alfa2*SIN(miib*C287)</f>
        <v>-388.31672508402193</v>
      </c>
      <c r="Q287">
        <f t="shared" si="50"/>
        <v>0</v>
      </c>
      <c r="R287">
        <f t="shared" si="55"/>
        <v>266</v>
      </c>
      <c r="S287">
        <f t="shared" si="51"/>
        <v>2.6599999999999873</v>
      </c>
      <c r="T287" s="13">
        <f t="shared" si="52"/>
        <v>-27.616623771623932</v>
      </c>
      <c r="U287" s="14">
        <f t="shared" si="53"/>
        <v>-30.63493248552928</v>
      </c>
    </row>
    <row r="288" spans="1:21">
      <c r="A288">
        <f t="shared" si="48"/>
        <v>0</v>
      </c>
      <c r="B288">
        <f t="shared" si="54"/>
        <v>267</v>
      </c>
      <c r="C288">
        <f t="shared" si="49"/>
        <v>2.6699999999999871</v>
      </c>
      <c r="D288" s="13">
        <f>(Alfa1*SIN(miia*C288)-Alfa2*SIN(miib*C288))</f>
        <v>-9.6067108454850825</v>
      </c>
      <c r="E288" s="14">
        <f>-(Alfa1*COS(miia*C288)-Alfa2*COS(miib*C288))</f>
        <v>33.139174284073604</v>
      </c>
      <c r="F288">
        <f>(miia*Alfa1*COS(miia*C288)-miib*Alfa2*COS(miib*C288))</f>
        <v>-164.45772957310479</v>
      </c>
      <c r="G288">
        <f>miia*Alfa1*SIN(miia*C288)-miib*Alfa2*SIN(miib*C288)</f>
        <v>-398.03136422738248</v>
      </c>
      <c r="Q288">
        <f t="shared" si="50"/>
        <v>0</v>
      </c>
      <c r="R288">
        <f t="shared" si="55"/>
        <v>267</v>
      </c>
      <c r="S288">
        <f t="shared" si="51"/>
        <v>2.6699999999999871</v>
      </c>
      <c r="T288" s="13">
        <f t="shared" si="52"/>
        <v>-34.752154179989105</v>
      </c>
      <c r="U288" s="14">
        <f t="shared" si="53"/>
        <v>-34.875309817997078</v>
      </c>
    </row>
    <row r="289" spans="1:21">
      <c r="A289">
        <f t="shared" si="48"/>
        <v>0</v>
      </c>
      <c r="B289">
        <f t="shared" si="54"/>
        <v>268</v>
      </c>
      <c r="C289">
        <f t="shared" si="49"/>
        <v>2.6799999999999868</v>
      </c>
      <c r="D289" s="13">
        <f>(Alfa1*SIN(miia*C289)-Alfa2*SIN(miib*C289))</f>
        <v>-11.326015749842199</v>
      </c>
      <c r="E289" s="14">
        <f>-(Alfa1*COS(miia*C289)-Alfa2*COS(miib*C289))</f>
        <v>29.121709172766082</v>
      </c>
      <c r="F289">
        <f>(miia*Alfa1*COS(miia*C289)-miib*Alfa2*COS(miib*C289))</f>
        <v>-179.31806675980081</v>
      </c>
      <c r="G289">
        <f>miia*Alfa1*SIN(miia*C289)-miib*Alfa2*SIN(miib*C289)</f>
        <v>-405.0029654682611</v>
      </c>
      <c r="Q289">
        <f t="shared" si="50"/>
        <v>0</v>
      </c>
      <c r="R289">
        <f t="shared" si="55"/>
        <v>268</v>
      </c>
      <c r="S289">
        <f t="shared" si="51"/>
        <v>2.6799999999999868</v>
      </c>
      <c r="T289" s="13">
        <f t="shared" si="52"/>
        <v>-41.547850445873792</v>
      </c>
      <c r="U289" s="14">
        <f t="shared" si="53"/>
        <v>-37.721619633005112</v>
      </c>
    </row>
    <row r="290" spans="1:21">
      <c r="A290">
        <f t="shared" si="48"/>
        <v>0</v>
      </c>
      <c r="B290">
        <f t="shared" si="54"/>
        <v>269</v>
      </c>
      <c r="C290">
        <f t="shared" si="49"/>
        <v>2.6899999999999866</v>
      </c>
      <c r="D290" s="13">
        <f>(Alfa1*SIN(miia*C290)-Alfa2*SIN(miib*C290))</f>
        <v>-13.191016575941365</v>
      </c>
      <c r="E290" s="14">
        <f>-(Alfa1*COS(miia*C290)-Alfa2*COS(miib*C290))</f>
        <v>25.048292164369315</v>
      </c>
      <c r="F290">
        <f>(miia*Alfa1*COS(miia*C290)-miib*Alfa2*COS(miib*C290))</f>
        <v>-193.56183007114424</v>
      </c>
      <c r="G290">
        <f>miia*Alfa1*SIN(miia*C290)-miib*Alfa2*SIN(miib*C290)</f>
        <v>-409.22221959051933</v>
      </c>
      <c r="Q290">
        <f t="shared" si="50"/>
        <v>0</v>
      </c>
      <c r="R290">
        <f t="shared" si="55"/>
        <v>269</v>
      </c>
      <c r="S290">
        <f t="shared" si="51"/>
        <v>2.6899999999999866</v>
      </c>
      <c r="T290" s="13">
        <f t="shared" si="52"/>
        <v>-47.727935117499499</v>
      </c>
      <c r="U290" s="14">
        <f t="shared" si="53"/>
        <v>-39.164795293866732</v>
      </c>
    </row>
    <row r="291" spans="1:21">
      <c r="A291">
        <f t="shared" si="48"/>
        <v>0</v>
      </c>
      <c r="B291">
        <f t="shared" si="54"/>
        <v>270</v>
      </c>
      <c r="C291">
        <f t="shared" si="49"/>
        <v>2.6999999999999864</v>
      </c>
      <c r="D291" s="13">
        <f>(Alfa1*SIN(miia*C291)-Alfa2*SIN(miib*C291))</f>
        <v>-15.194501576301107</v>
      </c>
      <c r="E291" s="14">
        <f>-(Alfa1*COS(miia*C291)-Alfa2*COS(miib*C291))</f>
        <v>20.946392084010995</v>
      </c>
      <c r="F291">
        <f>(miia*Alfa1*COS(miia*C291)-miib*Alfa2*COS(miib*C291))</f>
        <v>-206.98054347685243</v>
      </c>
      <c r="G291">
        <f>miia*Alfa1*SIN(miia*C291)-miib*Alfa2*SIN(miib*C291)</f>
        <v>-410.7040828230954</v>
      </c>
      <c r="Q291">
        <f t="shared" si="50"/>
        <v>0</v>
      </c>
      <c r="R291">
        <f t="shared" si="55"/>
        <v>270</v>
      </c>
      <c r="S291">
        <f t="shared" si="51"/>
        <v>2.6999999999999864</v>
      </c>
      <c r="T291" s="13">
        <f t="shared" si="52"/>
        <v>-53.030774203957655</v>
      </c>
      <c r="U291" s="14">
        <f t="shared" si="53"/>
        <v>-39.250702455895237</v>
      </c>
    </row>
    <row r="292" spans="1:21">
      <c r="A292">
        <f t="shared" si="48"/>
        <v>0</v>
      </c>
      <c r="B292">
        <f t="shared" si="54"/>
        <v>271</v>
      </c>
      <c r="C292">
        <f t="shared" si="49"/>
        <v>2.7099999999999862</v>
      </c>
      <c r="D292" s="13">
        <f>(Alfa1*SIN(miia*C292)-Alfa2*SIN(miib*C292))</f>
        <v>-17.327199744980145</v>
      </c>
      <c r="E292" s="14">
        <f>-(Alfa1*COS(miia*C292)-Alfa2*COS(miib*C292))</f>
        <v>16.843207987806515</v>
      </c>
      <c r="F292">
        <f>(miia*Alfa1*COS(miia*C292)-miib*Alfa2*COS(miib*C292))</f>
        <v>-219.37120276031428</v>
      </c>
      <c r="G292">
        <f>miia*Alfa1*SIN(miia*C292)-miib*Alfa2*SIN(miib*C292)</f>
        <v>-409.48748464799945</v>
      </c>
      <c r="Q292">
        <f t="shared" si="50"/>
        <v>0</v>
      </c>
      <c r="R292">
        <f t="shared" si="55"/>
        <v>271</v>
      </c>
      <c r="S292">
        <f t="shared" si="51"/>
        <v>2.7099999999999862</v>
      </c>
      <c r="T292" s="13">
        <f t="shared" si="52"/>
        <v>-57.219460104897941</v>
      </c>
      <c r="U292" s="14">
        <f t="shared" si="53"/>
        <v>-38.077277403701203</v>
      </c>
    </row>
    <row r="293" spans="1:21">
      <c r="A293">
        <f t="shared" si="48"/>
        <v>0</v>
      </c>
      <c r="B293">
        <f t="shared" si="54"/>
        <v>272</v>
      </c>
      <c r="C293">
        <f t="shared" si="49"/>
        <v>2.719999999999986</v>
      </c>
      <c r="D293" s="13">
        <f>(Alfa1*SIN(miia*C293)-Alfa2*SIN(miib*C293))</f>
        <v>-19.577846588116373</v>
      </c>
      <c r="E293" s="14">
        <f>-(Alfa1*COS(miia*C293)-Alfa2*COS(miib*C293))</f>
        <v>12.765431856135551</v>
      </c>
      <c r="F293">
        <f>(miia*Alfa1*COS(miia*C293)-miib*Alfa2*COS(miib*C293))</f>
        <v>-230.53847615589044</v>
      </c>
      <c r="G293">
        <f>miia*Alfa1*SIN(miia*C293)-miib*Alfa2*SIN(miib*C293)</f>
        <v>-405.63480451835846</v>
      </c>
      <c r="Q293">
        <f t="shared" si="50"/>
        <v>0</v>
      </c>
      <c r="R293">
        <f t="shared" si="55"/>
        <v>272</v>
      </c>
      <c r="S293">
        <f t="shared" si="51"/>
        <v>2.719999999999986</v>
      </c>
      <c r="T293" s="13">
        <f t="shared" si="52"/>
        <v>-60.091511157918326</v>
      </c>
      <c r="U293" s="14">
        <f t="shared" si="53"/>
        <v>-35.789609873654086</v>
      </c>
    </row>
    <row r="294" spans="1:21">
      <c r="A294">
        <f t="shared" si="48"/>
        <v>0</v>
      </c>
      <c r="B294">
        <f t="shared" si="54"/>
        <v>273</v>
      </c>
      <c r="C294">
        <f t="shared" si="49"/>
        <v>2.7299999999999858</v>
      </c>
      <c r="D294" s="13">
        <f>(Alfa1*SIN(miia*C294)-Alfa2*SIN(miib*C294))</f>
        <v>-21.933271568454057</v>
      </c>
      <c r="E294" s="14">
        <f>-(Alfa1*COS(miia*C294)-Alfa2*COS(miib*C294))</f>
        <v>8.7390176529439696</v>
      </c>
      <c r="F294">
        <f>(miia*Alfa1*COS(miia*C294)-miib*Alfa2*COS(miib*C294))</f>
        <v>-240.2968348230811</v>
      </c>
      <c r="G294">
        <f>miia*Alfa1*SIN(miia*C294)-miib*Alfa2*SIN(miib*C294)</f>
        <v>-399.23112305068071</v>
      </c>
      <c r="Q294">
        <f t="shared" si="50"/>
        <v>0</v>
      </c>
      <c r="R294">
        <f t="shared" si="55"/>
        <v>273</v>
      </c>
      <c r="S294">
        <f t="shared" si="51"/>
        <v>2.7299999999999858</v>
      </c>
      <c r="T294" s="13">
        <f t="shared" si="52"/>
        <v>-61.487298567546922</v>
      </c>
      <c r="U294" s="14">
        <f t="shared" si="53"/>
        <v>-32.573176513094339</v>
      </c>
    </row>
    <row r="295" spans="1:21">
      <c r="A295">
        <f t="shared" si="48"/>
        <v>0</v>
      </c>
      <c r="B295">
        <f t="shared" si="54"/>
        <v>274</v>
      </c>
      <c r="C295">
        <f t="shared" si="49"/>
        <v>2.7399999999999856</v>
      </c>
      <c r="D295" s="13">
        <f>(Alfa1*SIN(miia*C295)-Alfa2*SIN(miib*C295))</f>
        <v>-24.37850641289565</v>
      </c>
      <c r="E295" s="14">
        <f>-(Alfa1*COS(miia*C295)-Alfa2*COS(miib*C295))</f>
        <v>4.7889589691810013</v>
      </c>
      <c r="F295">
        <f>(miia*Alfa1*COS(miia*C295)-miib*Alfa2*COS(miib*C295))</f>
        <v>-248.47259142370086</v>
      </c>
      <c r="G295">
        <f>miia*Alfa1*SIN(miia*C295)-miib*Alfa2*SIN(miib*C295)</f>
        <v>-390.3832554869457</v>
      </c>
      <c r="Q295">
        <f t="shared" si="50"/>
        <v>0</v>
      </c>
      <c r="R295">
        <f t="shared" si="55"/>
        <v>274</v>
      </c>
      <c r="S295">
        <f t="shared" si="51"/>
        <v>2.7399999999999856</v>
      </c>
      <c r="T295" s="13">
        <f t="shared" si="52"/>
        <v>-61.296861217461107</v>
      </c>
      <c r="U295" s="14">
        <f t="shared" si="53"/>
        <v>-28.645504551448138</v>
      </c>
    </row>
    <row r="296" spans="1:21">
      <c r="A296">
        <f t="shared" si="48"/>
        <v>0</v>
      </c>
      <c r="B296">
        <f t="shared" si="54"/>
        <v>275</v>
      </c>
      <c r="C296">
        <f t="shared" si="49"/>
        <v>2.7499999999999853</v>
      </c>
      <c r="D296" s="13">
        <f>(Alfa1*SIN(miia*C296)-Alfa2*SIN(miib*C296))</f>
        <v>-26.896913259113276</v>
      </c>
      <c r="E296" s="14">
        <f>-(Alfa1*COS(miia*C296)-Alfa2*COS(miib*C296))</f>
        <v>0.93907737968702776</v>
      </c>
      <c r="F296">
        <f>(miia*Alfa1*COS(miia*C296)-miib*Alfa2*COS(miib*C296))</f>
        <v>-254.90582597128224</v>
      </c>
      <c r="G296">
        <f>miia*Alfa1*SIN(miia*C296)-miib*Alfa2*SIN(miib*C296)</f>
        <v>-379.21857737488699</v>
      </c>
      <c r="Q296">
        <f t="shared" si="50"/>
        <v>0</v>
      </c>
      <c r="R296">
        <f t="shared" si="55"/>
        <v>275</v>
      </c>
      <c r="S296">
        <f t="shared" si="51"/>
        <v>2.7499999999999853</v>
      </c>
      <c r="T296" s="13">
        <f t="shared" si="52"/>
        <v>-59.464832175484034</v>
      </c>
      <c r="U296" s="14">
        <f t="shared" si="53"/>
        <v>-24.246607438126475</v>
      </c>
    </row>
    <row r="297" spans="1:21">
      <c r="A297">
        <f t="shared" si="48"/>
        <v>0</v>
      </c>
      <c r="B297">
        <f t="shared" si="54"/>
        <v>276</v>
      </c>
      <c r="C297">
        <f t="shared" si="49"/>
        <v>2.7599999999999851</v>
      </c>
      <c r="D297" s="13">
        <f>(Alfa1*SIN(miia*C297)-Alfa2*SIN(miib*C297))</f>
        <v>-29.470331414338549</v>
      </c>
      <c r="E297" s="14">
        <f>-(Alfa1*COS(miia*C297)-Alfa2*COS(miib*C297))</f>
        <v>-2.7881764669916826</v>
      </c>
      <c r="F297">
        <f>(miia*Alfa1*COS(miia*C297)-miib*Alfa2*COS(miib*C297))</f>
        <v>-259.45217923429897</v>
      </c>
      <c r="G297">
        <f>miia*Alfa1*SIN(miia*C297)-miib*Alfa2*SIN(miib*C297)</f>
        <v>-365.88365446747054</v>
      </c>
      <c r="Q297">
        <f t="shared" si="50"/>
        <v>0</v>
      </c>
      <c r="R297">
        <f t="shared" si="55"/>
        <v>276</v>
      </c>
      <c r="S297">
        <f t="shared" si="51"/>
        <v>2.7599999999999851</v>
      </c>
      <c r="T297" s="13">
        <f t="shared" si="52"/>
        <v>-55.993275064650163</v>
      </c>
      <c r="U297" s="14">
        <f t="shared" si="53"/>
        <v>-19.628582663090445</v>
      </c>
    </row>
    <row r="298" spans="1:21">
      <c r="A298">
        <f t="shared" si="48"/>
        <v>0</v>
      </c>
      <c r="B298">
        <f t="shared" si="54"/>
        <v>277</v>
      </c>
      <c r="C298">
        <f t="shared" si="49"/>
        <v>2.7699999999999849</v>
      </c>
      <c r="D298" s="13">
        <f>(Alfa1*SIN(miia*C298)-Alfa2*SIN(miib*C298))</f>
        <v>-32.079241308658503</v>
      </c>
      <c r="E298" s="14">
        <f>-(Alfa1*COS(miia*C298)-Alfa2*COS(miib*C298))</f>
        <v>-6.3719071361638182</v>
      </c>
      <c r="F298">
        <f>(miia*Alfa1*COS(miia*C298)-miib*Alfa2*COS(miib*C298))</f>
        <v>-261.98449528537958</v>
      </c>
      <c r="G298">
        <f>miia*Alfa1*SIN(miia*C298)-miib*Alfa2*SIN(miib*C298)</f>
        <v>-350.54269077462311</v>
      </c>
      <c r="Q298">
        <f t="shared" si="50"/>
        <v>0</v>
      </c>
      <c r="R298">
        <f t="shared" si="55"/>
        <v>277</v>
      </c>
      <c r="S298">
        <f t="shared" si="51"/>
        <v>2.7699999999999849</v>
      </c>
      <c r="T298" s="13">
        <f t="shared" si="52"/>
        <v>-50.942310937752943</v>
      </c>
      <c r="U298" s="14">
        <f t="shared" si="53"/>
        <v>-15.04479479121165</v>
      </c>
    </row>
    <row r="299" spans="1:21">
      <c r="A299">
        <f t="shared" si="48"/>
        <v>0</v>
      </c>
      <c r="B299">
        <f t="shared" si="54"/>
        <v>278</v>
      </c>
      <c r="C299">
        <f t="shared" si="49"/>
        <v>2.7799999999999847</v>
      </c>
      <c r="D299" s="13">
        <f>(Alfa1*SIN(miia*C299)-Alfa2*SIN(miib*C299))</f>
        <v>-34.702944048397036</v>
      </c>
      <c r="E299" s="14">
        <f>-(Alfa1*COS(miia*C299)-Alfa2*COS(miib*C299))</f>
        <v>-9.7929423306480263</v>
      </c>
      <c r="F299">
        <f>(miia*Alfa1*COS(miia*C299)-miib*Alfa2*COS(miib*C299))</f>
        <v>-262.39429628440837</v>
      </c>
      <c r="G299">
        <f>miia*Alfa1*SIN(miia*C299)-miib*Alfa2*SIN(miib*C299)</f>
        <v>-333.37581049250025</v>
      </c>
      <c r="Q299">
        <f t="shared" si="50"/>
        <v>0</v>
      </c>
      <c r="R299">
        <f t="shared" si="55"/>
        <v>278</v>
      </c>
      <c r="S299">
        <f t="shared" si="51"/>
        <v>2.7799999999999847</v>
      </c>
      <c r="T299" s="13">
        <f t="shared" si="52"/>
        <v>-44.428503578326705</v>
      </c>
      <c r="U299" s="14">
        <f t="shared" si="53"/>
        <v>-10.739082608669653</v>
      </c>
    </row>
    <row r="300" spans="1:21">
      <c r="A300">
        <f t="shared" si="48"/>
        <v>0</v>
      </c>
      <c r="B300">
        <f t="shared" si="54"/>
        <v>279</v>
      </c>
      <c r="C300">
        <f t="shared" si="49"/>
        <v>2.7899999999999845</v>
      </c>
      <c r="D300" s="13">
        <f>(Alfa1*SIN(miia*C300)-Alfa2*SIN(miib*C300))</f>
        <v>-37.319754814235303</v>
      </c>
      <c r="E300" s="14">
        <f>-(Alfa1*COS(miia*C300)-Alfa2*COS(miib*C300))</f>
        <v>-13.033982874804646</v>
      </c>
      <c r="F300">
        <f>(miia*Alfa1*COS(miia*C300)-miib*Alfa2*COS(miib*C300))</f>
        <v>-260.59307424936651</v>
      </c>
      <c r="G300">
        <f>miia*Alfa1*SIN(miia*C300)-miib*Alfa2*SIN(miib*C300)</f>
        <v>-314.57719117014369</v>
      </c>
      <c r="Q300">
        <f t="shared" si="50"/>
        <v>0</v>
      </c>
      <c r="R300">
        <f t="shared" si="55"/>
        <v>279</v>
      </c>
      <c r="S300">
        <f t="shared" si="51"/>
        <v>2.7899999999999845</v>
      </c>
      <c r="T300" s="13">
        <f t="shared" si="52"/>
        <v>-36.621059786154134</v>
      </c>
      <c r="U300" s="14">
        <f t="shared" si="53"/>
        <v>-6.9354275727145547</v>
      </c>
    </row>
    <row r="301" spans="1:21">
      <c r="A301">
        <f t="shared" si="48"/>
        <v>0</v>
      </c>
      <c r="B301">
        <f t="shared" si="54"/>
        <v>280</v>
      </c>
      <c r="C301">
        <f t="shared" si="49"/>
        <v>2.7999999999999843</v>
      </c>
      <c r="D301" s="13">
        <f>(Alfa1*SIN(miia*C301)-Alfa2*SIN(miib*C301))</f>
        <v>-39.907208205239655</v>
      </c>
      <c r="E301" s="14">
        <f>-(Alfa1*COS(miia*C301)-Alfa2*COS(miib*C301))</f>
        <v>-16.079733364279718</v>
      </c>
      <c r="F301">
        <f>(miia*Alfa1*COS(miia*C301)-miib*Alfa2*COS(miib*C301))</f>
        <v>-256.51338638833488</v>
      </c>
      <c r="G301">
        <f>miia*Alfa1*SIN(miia*C301)-miib*Alfa2*SIN(miib*C301)</f>
        <v>-294.35306693400508</v>
      </c>
      <c r="Q301">
        <f t="shared" si="50"/>
        <v>0</v>
      </c>
      <c r="R301">
        <f t="shared" si="55"/>
        <v>280</v>
      </c>
      <c r="S301">
        <f t="shared" si="51"/>
        <v>2.7999999999999843</v>
      </c>
      <c r="T301" s="13">
        <f t="shared" si="52"/>
        <v>-27.735987663831935</v>
      </c>
      <c r="U301" s="14">
        <f t="shared" si="53"/>
        <v>-3.8285015506886122</v>
      </c>
    </row>
    <row r="302" spans="1:21">
      <c r="A302">
        <f t="shared" si="48"/>
        <v>0</v>
      </c>
      <c r="B302">
        <f t="shared" si="54"/>
        <v>281</v>
      </c>
      <c r="C302">
        <f t="shared" si="49"/>
        <v>2.8099999999999841</v>
      </c>
      <c r="D302" s="13">
        <f>(Alfa1*SIN(miia*C302)-Alfa2*SIN(miib*C302))</f>
        <v>-42.442273505370665</v>
      </c>
      <c r="E302" s="14">
        <f>-(Alfa1*COS(miia*C302)-Alfa2*COS(miib*C302))</f>
        <v>-18.917012281525039</v>
      </c>
      <c r="F302">
        <f>(miia*Alfa1*COS(miia*C302)-miib*Alfa2*COS(miib*C302))</f>
        <v>-250.1097425210985</v>
      </c>
      <c r="G302">
        <f>miia*Alfa1*SIN(miia*C302)-miib*Alfa2*SIN(miib*C302)</f>
        <v>-272.91962186297064</v>
      </c>
      <c r="Q302">
        <f t="shared" si="50"/>
        <v>0</v>
      </c>
      <c r="R302">
        <f t="shared" si="55"/>
        <v>281</v>
      </c>
      <c r="S302">
        <f t="shared" si="51"/>
        <v>2.8099999999999841</v>
      </c>
      <c r="T302" s="13">
        <f t="shared" si="52"/>
        <v>-18.028436762321938</v>
      </c>
      <c r="U302" s="14">
        <f t="shared" si="53"/>
        <v>-1.5754759040373392</v>
      </c>
    </row>
    <row r="303" spans="1:21">
      <c r="A303">
        <f t="shared" si="48"/>
        <v>0</v>
      </c>
      <c r="B303">
        <f t="shared" si="54"/>
        <v>282</v>
      </c>
      <c r="C303">
        <f t="shared" si="49"/>
        <v>2.8199999999999839</v>
      </c>
      <c r="D303" s="13">
        <f>(Alfa1*SIN(miia*C303)-Alfa2*SIN(miib*C303))</f>
        <v>-44.901577744597205</v>
      </c>
      <c r="E303" s="14">
        <f>-(Alfa1*COS(miia*C303)-Alfa2*COS(miib*C303))</f>
        <v>-21.534840583611818</v>
      </c>
      <c r="F303">
        <f>(miia*Alfa1*COS(miia*C303)-miib*Alfa2*COS(miib*C303))</f>
        <v>-241.35927518975254</v>
      </c>
      <c r="G303">
        <f>miia*Alfa1*SIN(miia*C303)-miib*Alfa2*SIN(miib*C303)</f>
        <v>-250.50079467756828</v>
      </c>
      <c r="Q303">
        <f t="shared" si="50"/>
        <v>0</v>
      </c>
      <c r="R303">
        <f t="shared" si="55"/>
        <v>282</v>
      </c>
      <c r="S303">
        <f t="shared" si="51"/>
        <v>2.8199999999999839</v>
      </c>
      <c r="T303" s="13">
        <f t="shared" si="52"/>
        <v>-7.7835159505768141</v>
      </c>
      <c r="U303" s="14">
        <f t="shared" si="53"/>
        <v>-0.2894227593318941</v>
      </c>
    </row>
    <row r="304" spans="1:21">
      <c r="A304">
        <f t="shared" si="48"/>
        <v>0</v>
      </c>
      <c r="B304">
        <f t="shared" si="54"/>
        <v>283</v>
      </c>
      <c r="C304">
        <f t="shared" si="49"/>
        <v>2.8299999999999836</v>
      </c>
      <c r="D304" s="13">
        <f>(Alfa1*SIN(miia*C304)-Alfa2*SIN(miib*C304))</f>
        <v>-47.261634343494762</v>
      </c>
      <c r="E304" s="14">
        <f>-(Alfa1*COS(miia*C304)-Alfa2*COS(miib*C304))</f>
        <v>-23.924507984969292</v>
      </c>
      <c r="F304">
        <f>(miia*Alfa1*COS(miia*C304)-miib*Alfa2*COS(miib*C304))</f>
        <v>-230.26218522392836</v>
      </c>
      <c r="G304">
        <f>miia*Alfa1*SIN(miia*C304)-miib*Alfa2*SIN(miib*C304)</f>
        <v>-227.32601676633516</v>
      </c>
      <c r="Q304">
        <f t="shared" si="50"/>
        <v>0</v>
      </c>
      <c r="R304">
        <f t="shared" si="55"/>
        <v>283</v>
      </c>
      <c r="S304">
        <f t="shared" si="51"/>
        <v>2.8299999999999836</v>
      </c>
      <c r="T304" s="13">
        <f t="shared" si="52"/>
        <v>2.6940548187267974</v>
      </c>
      <c r="U304" s="14">
        <f t="shared" si="53"/>
        <v>-3.4574862058208151E-2</v>
      </c>
    </row>
    <row r="305" spans="1:21">
      <c r="A305">
        <f t="shared" si="48"/>
        <v>0</v>
      </c>
      <c r="B305">
        <f t="shared" si="54"/>
        <v>284</v>
      </c>
      <c r="C305">
        <f t="shared" si="49"/>
        <v>2.8399999999999834</v>
      </c>
      <c r="D305" s="13">
        <f>(Alfa1*SIN(miia*C305)-Alfa2*SIN(miib*C305))</f>
        <v>-49.499075069010011</v>
      </c>
      <c r="E305" s="14">
        <f>-(Alfa1*COS(miia*C305)-Alfa2*COS(miib*C305))</f>
        <v>-26.079616381291</v>
      </c>
      <c r="F305">
        <f>(miia*Alfa1*COS(miia*C305)-miib*Alfa2*COS(miib*C305))</f>
        <v>-216.84195776610989</v>
      </c>
      <c r="G305">
        <f>miia*Alfa1*SIN(miia*C305)-miib*Alfa2*SIN(miib*C305)</f>
        <v>-203.62790621135665</v>
      </c>
      <c r="Q305">
        <f t="shared" si="50"/>
        <v>0</v>
      </c>
      <c r="R305">
        <f t="shared" si="55"/>
        <v>284</v>
      </c>
      <c r="S305">
        <f t="shared" si="51"/>
        <v>2.8399999999999834</v>
      </c>
      <c r="T305" s="13">
        <f t="shared" si="52"/>
        <v>13.091056468980048</v>
      </c>
      <c r="U305" s="14">
        <f t="shared" si="53"/>
        <v>-0.82363530908251781</v>
      </c>
    </row>
    <row r="306" spans="1:21">
      <c r="A306">
        <f t="shared" si="48"/>
        <v>0</v>
      </c>
      <c r="B306">
        <f t="shared" si="54"/>
        <v>285</v>
      </c>
      <c r="C306">
        <f t="shared" si="49"/>
        <v>2.8499999999999832</v>
      </c>
      <c r="D306" s="13">
        <f>(Alfa1*SIN(miia*C306)-Alfa2*SIN(miib*C306))</f>
        <v>-51.590882990550803</v>
      </c>
      <c r="E306" s="14">
        <f>-(Alfa1*COS(miia*C306)-Alfa2*COS(miib*C306))</f>
        <v>-27.996100089724667</v>
      </c>
      <c r="F306">
        <f>(miia*Alfa1*COS(miia*C306)-miib*Alfa2*COS(miib*C306))</f>
        <v>-201.1453460536199</v>
      </c>
      <c r="G306">
        <f>miia*Alfa1*SIN(miia*C306)-miib*Alfa2*SIN(miib*C306)</f>
        <v>-179.63994088743226</v>
      </c>
      <c r="Q306">
        <f t="shared" si="50"/>
        <v>0</v>
      </c>
      <c r="R306">
        <f t="shared" si="55"/>
        <v>285</v>
      </c>
      <c r="S306">
        <f t="shared" si="51"/>
        <v>2.8499999999999832</v>
      </c>
      <c r="T306" s="13">
        <f t="shared" si="52"/>
        <v>23.097213840195646</v>
      </c>
      <c r="U306" s="14">
        <f t="shared" si="53"/>
        <v>-2.6172457062974601</v>
      </c>
    </row>
    <row r="307" spans="1:21">
      <c r="A307">
        <f t="shared" si="48"/>
        <v>0</v>
      </c>
      <c r="B307">
        <f t="shared" si="54"/>
        <v>286</v>
      </c>
      <c r="C307">
        <f t="shared" si="49"/>
        <v>2.859999999999983</v>
      </c>
      <c r="D307" s="13">
        <f>(Alfa1*SIN(miia*C307)-Alfa2*SIN(miib*C307))</f>
        <v>-53.51462411011012</v>
      </c>
      <c r="E307" s="14">
        <f>-(Alfa1*COS(miia*C307)-Alfa2*COS(miib*C307))</f>
        <v>-29.67222281230854</v>
      </c>
      <c r="F307">
        <f>(miia*Alfa1*COS(miia*C307)-miib*Alfa2*COS(miib*C307))</f>
        <v>-183.24212257334153</v>
      </c>
      <c r="G307">
        <f>miia*Alfa1*SIN(miia*C307)-miib*Alfa2*SIN(miib*C307)</f>
        <v>-155.5941338911378</v>
      </c>
      <c r="Q307">
        <f t="shared" si="50"/>
        <v>0</v>
      </c>
      <c r="R307">
        <f t="shared" si="55"/>
        <v>286</v>
      </c>
      <c r="S307">
        <f t="shared" si="51"/>
        <v>2.859999999999983</v>
      </c>
      <c r="T307" s="13">
        <f t="shared" si="52"/>
        <v>32.416524043858672</v>
      </c>
      <c r="U307" s="14">
        <f t="shared" si="53"/>
        <v>-5.3256342082135051</v>
      </c>
    </row>
    <row r="308" spans="1:21">
      <c r="A308">
        <f t="shared" si="48"/>
        <v>0</v>
      </c>
      <c r="B308">
        <f t="shared" si="54"/>
        <v>287</v>
      </c>
      <c r="C308">
        <f t="shared" si="49"/>
        <v>2.8699999999999828</v>
      </c>
      <c r="D308" s="13">
        <f>(Alfa1*SIN(miia*C308)-Alfa2*SIN(miib*C308))</f>
        <v>-55.248675347921669</v>
      </c>
      <c r="E308" s="14">
        <f>-(Alfa1*COS(miia*C308)-Alfa2*COS(miib*C308))</f>
        <v>-31.108551462120623</v>
      </c>
      <c r="F308">
        <f>(miia*Alfa1*COS(miia*C308)-miib*Alfa2*COS(miib*C308))</f>
        <v>-163.22459952992307</v>
      </c>
      <c r="G308">
        <f>miia*Alfa1*SIN(miia*C308)-miib*Alfa2*SIN(miib*C308)</f>
        <v>-131.71873450547366</v>
      </c>
      <c r="Q308">
        <f t="shared" si="50"/>
        <v>0</v>
      </c>
      <c r="R308">
        <f t="shared" si="55"/>
        <v>287</v>
      </c>
      <c r="S308">
        <f t="shared" si="51"/>
        <v>2.8699999999999828</v>
      </c>
      <c r="T308" s="13">
        <f t="shared" si="52"/>
        <v>40.778028911012115</v>
      </c>
      <c r="U308" s="14">
        <f t="shared" si="53"/>
        <v>-8.8123769485695309</v>
      </c>
    </row>
    <row r="309" spans="1:21">
      <c r="A309">
        <f t="shared" si="48"/>
        <v>0</v>
      </c>
      <c r="B309">
        <f t="shared" si="54"/>
        <v>288</v>
      </c>
      <c r="C309">
        <f t="shared" si="49"/>
        <v>2.8799999999999826</v>
      </c>
      <c r="D309" s="13">
        <f>(Alfa1*SIN(miia*C309)-Alfa2*SIN(miib*C309))</f>
        <v>-56.772446596110548</v>
      </c>
      <c r="E309" s="14">
        <f>-(Alfa1*COS(miia*C309)-Alfa2*COS(miib*C309))</f>
        <v>-32.307907222444456</v>
      </c>
      <c r="F309">
        <f>(miia*Alfa1*COS(miia*C309)-miib*Alfa2*COS(miib*C309))</f>
        <v>-141.20692287487429</v>
      </c>
      <c r="G309">
        <f>miia*Alfa1*SIN(miia*C309)-miib*Alfa2*SIN(miib*C309)</f>
        <v>-108.23597762340452</v>
      </c>
      <c r="Q309">
        <f t="shared" si="50"/>
        <v>0</v>
      </c>
      <c r="R309">
        <f t="shared" si="55"/>
        <v>288</v>
      </c>
      <c r="S309">
        <f t="shared" si="51"/>
        <v>2.8799999999999826</v>
      </c>
      <c r="T309" s="13">
        <f t="shared" si="52"/>
        <v>47.94561234402353</v>
      </c>
      <c r="U309" s="14">
        <f t="shared" si="53"/>
        <v>-12.900121082009226</v>
      </c>
    </row>
    <row r="310" spans="1:21">
      <c r="A310">
        <f t="shared" si="48"/>
        <v>0</v>
      </c>
      <c r="B310">
        <f t="shared" si="54"/>
        <v>289</v>
      </c>
      <c r="C310">
        <f t="shared" si="49"/>
        <v>2.8899999999999824</v>
      </c>
      <c r="D310" s="13">
        <f>(Alfa1*SIN(miia*C310)-Alfa2*SIN(miib*C310))</f>
        <v>-58.066594606647797</v>
      </c>
      <c r="E310" s="14">
        <f>-(Alfa1*COS(miia*C310)-Alfa2*COS(miib*C310))</f>
        <v>-33.27529443612066</v>
      </c>
      <c r="F310">
        <f>(miia*Alfa1*COS(miia*C310)-miib*Alfa2*COS(miib*C310))</f>
        <v>-117.3241464095388</v>
      </c>
      <c r="G310">
        <f>miia*Alfa1*SIN(miia*C310)-miib*Alfa2*SIN(miib*C310)</f>
        <v>-85.359904042284228</v>
      </c>
      <c r="Q310">
        <f t="shared" si="50"/>
        <v>0</v>
      </c>
      <c r="R310">
        <f t="shared" si="55"/>
        <v>289</v>
      </c>
      <c r="S310">
        <f t="shared" si="51"/>
        <v>2.8899999999999824</v>
      </c>
      <c r="T310" s="13">
        <f t="shared" si="52"/>
        <v>53.726442023126253</v>
      </c>
      <c r="U310" s="14">
        <f t="shared" si="53"/>
        <v>-17.378038437054638</v>
      </c>
    </row>
    <row r="311" spans="1:21">
      <c r="A311">
        <f t="shared" si="48"/>
        <v>0</v>
      </c>
      <c r="B311">
        <f t="shared" si="54"/>
        <v>290</v>
      </c>
      <c r="C311">
        <f t="shared" si="49"/>
        <v>2.8999999999999821</v>
      </c>
      <c r="D311" s="13">
        <f>(Alfa1*SIN(miia*C311)-Alfa2*SIN(miib*C311))</f>
        <v>-59.113226556119479</v>
      </c>
      <c r="E311" s="14">
        <f>-(Alfa1*COS(miia*C311)-Alfa2*COS(miib*C311))</f>
        <v>-34.017808142881776</v>
      </c>
      <c r="F311">
        <f>(miia*Alfa1*COS(miia*C311)-miib*Alfa2*COS(miib*C311))</f>
        <v>-91.731094676782462</v>
      </c>
      <c r="G311">
        <f>miia*Alfa1*SIN(miia*C311)-miib*Alfa2*SIN(miib*C311)</f>
        <v>-63.294273306105282</v>
      </c>
      <c r="Q311">
        <f t="shared" si="50"/>
        <v>0</v>
      </c>
      <c r="R311">
        <f t="shared" si="55"/>
        <v>290</v>
      </c>
      <c r="S311">
        <f t="shared" si="51"/>
        <v>2.8999999999999821</v>
      </c>
      <c r="T311" s="13">
        <f t="shared" si="52"/>
        <v>57.977728630406418</v>
      </c>
      <c r="U311" s="14">
        <f t="shared" si="53"/>
        <v>-22.010708798398074</v>
      </c>
    </row>
    <row r="312" spans="1:21">
      <c r="A312">
        <f t="shared" si="48"/>
        <v>0</v>
      </c>
      <c r="B312">
        <f t="shared" si="54"/>
        <v>291</v>
      </c>
      <c r="C312">
        <f t="shared" si="49"/>
        <v>2.9099999999999819</v>
      </c>
      <c r="D312" s="13">
        <f>(Alfa1*SIN(miia*C312)-Alfa2*SIN(miib*C312))</f>
        <v>-59.896091227630137</v>
      </c>
      <c r="E312" s="14">
        <f>-(Alfa1*COS(miia*C312)-Alfa2*COS(miib*C312))</f>
        <v>-34.54452129465696</v>
      </c>
      <c r="F312">
        <f>(miia*Alfa1*COS(miia*C312)-miib*Alfa2*COS(miib*C312))</f>
        <v>-64.601025472357321</v>
      </c>
      <c r="G312">
        <f>miia*Alfa1*SIN(miia*C312)-miib*Alfa2*SIN(miib*C312)</f>
        <v>-42.230589821121498</v>
      </c>
      <c r="Q312">
        <f t="shared" si="50"/>
        <v>0</v>
      </c>
      <c r="R312">
        <f t="shared" si="55"/>
        <v>291</v>
      </c>
      <c r="S312">
        <f t="shared" si="51"/>
        <v>2.9099999999999819</v>
      </c>
      <c r="T312" s="13">
        <f t="shared" si="52"/>
        <v>60.611542398496177</v>
      </c>
      <c r="U312" s="14">
        <f t="shared" si="53"/>
        <v>-26.548073891780994</v>
      </c>
    </row>
    <row r="313" spans="1:21">
      <c r="A313">
        <f t="shared" si="48"/>
        <v>0</v>
      </c>
      <c r="B313">
        <f t="shared" si="54"/>
        <v>292</v>
      </c>
      <c r="C313">
        <f t="shared" si="49"/>
        <v>2.9199999999999817</v>
      </c>
      <c r="D313" s="13">
        <f>(Alfa1*SIN(miia*C313)-Alfa2*SIN(miib*C313))</f>
        <v>-60.400755868613857</v>
      </c>
      <c r="E313" s="14">
        <f>-(Alfa1*COS(miia*C313)-Alfa2*COS(miib*C313))</f>
        <v>-34.866352880465598</v>
      </c>
      <c r="F313">
        <f>(miia*Alfa1*COS(miia*C313)-miib*Alfa2*COS(miib*C313))</f>
        <v>-36.124104816126831</v>
      </c>
      <c r="G313">
        <f>miia*Alfa1*SIN(miia*C313)-miib*Alfa2*SIN(miib*C313)</f>
        <v>-22.346261812242602</v>
      </c>
      <c r="Q313">
        <f t="shared" si="50"/>
        <v>0</v>
      </c>
      <c r="R313">
        <f t="shared" si="55"/>
        <v>292</v>
      </c>
      <c r="S313">
        <f t="shared" si="51"/>
        <v>2.9199999999999817</v>
      </c>
      <c r="T313" s="13">
        <f t="shared" si="52"/>
        <v>61.597503716182892</v>
      </c>
      <c r="U313" s="14">
        <f t="shared" si="53"/>
        <v>-30.736059556990991</v>
      </c>
    </row>
    <row r="314" spans="1:21">
      <c r="A314">
        <f t="shared" si="48"/>
        <v>0</v>
      </c>
      <c r="B314">
        <f t="shared" si="54"/>
        <v>293</v>
      </c>
      <c r="C314">
        <f t="shared" si="49"/>
        <v>2.9299999999999815</v>
      </c>
      <c r="D314" s="13">
        <f>(Alfa1*SIN(miia*C314)-Alfa2*SIN(miib*C314))</f>
        <v>-60.614766921253235</v>
      </c>
      <c r="E314" s="14">
        <f>-(Alfa1*COS(miia*C314)-Alfa2*COS(miib*C314))</f>
        <v>-34.995918381583884</v>
      </c>
      <c r="F314">
        <f>(miia*Alfa1*COS(miia*C314)-miib*Alfa2*COS(miib*C314))</f>
        <v>-6.5057091055785321</v>
      </c>
      <c r="G314">
        <f>miia*Alfa1*SIN(miia*C314)-miib*Alfa2*SIN(miib*C314)</f>
        <v>-3.8029113343251595</v>
      </c>
      <c r="Q314">
        <f t="shared" si="50"/>
        <v>0</v>
      </c>
      <c r="R314">
        <f t="shared" si="55"/>
        <v>293</v>
      </c>
      <c r="S314">
        <f t="shared" si="51"/>
        <v>2.9299999999999815</v>
      </c>
      <c r="T314" s="13">
        <f t="shared" si="52"/>
        <v>60.963248666963068</v>
      </c>
      <c r="U314" s="14">
        <f t="shared" si="53"/>
        <v>-34.327436110515528</v>
      </c>
    </row>
    <row r="315" spans="1:21">
      <c r="A315">
        <f t="shared" si="48"/>
        <v>0</v>
      </c>
      <c r="B315">
        <f t="shared" si="54"/>
        <v>294</v>
      </c>
      <c r="C315">
        <f t="shared" si="49"/>
        <v>2.9399999999999813</v>
      </c>
      <c r="D315" s="13">
        <f>(Alfa1*SIN(miia*C315)-Alfa2*SIN(miib*C315))</f>
        <v>-60.527792978241699</v>
      </c>
      <c r="E315" s="14">
        <f>-(Alfa1*COS(miia*C315)-Alfa2*COS(miib*C315))</f>
        <v>-34.947364152280436</v>
      </c>
      <c r="F315">
        <f>(miia*Alfa1*COS(miia*C315)-miib*Alfa2*COS(miib*C315))</f>
        <v>24.035429089523362</v>
      </c>
      <c r="G315">
        <f>miia*Alfa1*SIN(miia*C315)-miib*Alfa2*SIN(miib*C315)</f>
        <v>13.255147982328509</v>
      </c>
      <c r="Q315">
        <f t="shared" si="50"/>
        <v>0</v>
      </c>
      <c r="R315">
        <f t="shared" si="55"/>
        <v>294</v>
      </c>
      <c r="S315">
        <f t="shared" si="51"/>
        <v>2.9399999999999813</v>
      </c>
      <c r="T315" s="13">
        <f t="shared" si="52"/>
        <v>58.792658390779792</v>
      </c>
      <c r="U315" s="14">
        <f t="shared" si="53"/>
        <v>-37.092476623278742</v>
      </c>
    </row>
    <row r="316" spans="1:21">
      <c r="A316">
        <f t="shared" si="48"/>
        <v>0</v>
      </c>
      <c r="B316">
        <f t="shared" si="54"/>
        <v>295</v>
      </c>
      <c r="C316">
        <f t="shared" si="49"/>
        <v>2.9499999999999811</v>
      </c>
      <c r="D316" s="13">
        <f>(Alfa1*SIN(miia*C316)-Alfa2*SIN(miib*C316))</f>
        <v>-60.131748489222346</v>
      </c>
      <c r="E316" s="14">
        <f>-(Alfa1*COS(miia*C316)-Alfa2*COS(miib*C316))</f>
        <v>-34.736187479837291</v>
      </c>
      <c r="F316">
        <f>(miia*Alfa1*COS(miia*C316)-miib*Alfa2*COS(miib*C316))</f>
        <v>55.269213559255093</v>
      </c>
      <c r="G316">
        <f>miia*Alfa1*SIN(miia*C316)-miib*Alfa2*SIN(miib*C316)</f>
        <v>28.70225047389971</v>
      </c>
      <c r="Q316">
        <f t="shared" si="50"/>
        <v>0</v>
      </c>
      <c r="R316">
        <f t="shared" si="55"/>
        <v>295</v>
      </c>
      <c r="S316">
        <f t="shared" si="51"/>
        <v>2.9499999999999811</v>
      </c>
      <c r="T316" s="13">
        <f t="shared" si="52"/>
        <v>55.22192954188116</v>
      </c>
      <c r="U316" s="14">
        <f t="shared" si="53"/>
        <v>-38.828980188139347</v>
      </c>
    </row>
    <row r="317" spans="1:21">
      <c r="A317">
        <f t="shared" si="48"/>
        <v>0</v>
      </c>
      <c r="B317">
        <f t="shared" si="54"/>
        <v>296</v>
      </c>
      <c r="C317">
        <f t="shared" si="49"/>
        <v>2.9599999999999809</v>
      </c>
      <c r="D317" s="13">
        <f>(Alfa1*SIN(miia*C317)-Alfa2*SIN(miib*C317))</f>
        <v>-59.42089693068408</v>
      </c>
      <c r="E317" s="14">
        <f>-(Alfa1*COS(miia*C317)-Alfa2*COS(miib*C317))</f>
        <v>-34.379044218222589</v>
      </c>
      <c r="F317">
        <f>(miia*Alfa1*COS(miia*C317)-miib*Alfa2*COS(miib*C317))</f>
        <v>86.956295886025728</v>
      </c>
      <c r="G317">
        <f>miia*Alfa1*SIN(miia*C317)-miib*Alfa2*SIN(miib*C317)</f>
        <v>42.432522144078149</v>
      </c>
      <c r="Q317">
        <f t="shared" si="50"/>
        <v>0</v>
      </c>
      <c r="R317">
        <f t="shared" si="55"/>
        <v>296</v>
      </c>
      <c r="S317">
        <f t="shared" si="51"/>
        <v>2.9599999999999809</v>
      </c>
      <c r="T317" s="13">
        <f t="shared" si="52"/>
        <v>50.433648351025241</v>
      </c>
      <c r="U317" s="14">
        <f t="shared" si="53"/>
        <v>-39.37125194051135</v>
      </c>
    </row>
    <row r="318" spans="1:21">
      <c r="A318">
        <f t="shared" si="48"/>
        <v>0</v>
      </c>
      <c r="B318">
        <f t="shared" si="54"/>
        <v>297</v>
      </c>
      <c r="C318">
        <f t="shared" si="49"/>
        <v>2.9699999999999807</v>
      </c>
      <c r="D318" s="13">
        <f>(Alfa1*SIN(miia*C318)-Alfa2*SIN(miib*C318))</f>
        <v>-58.391932352532727</v>
      </c>
      <c r="E318" s="14">
        <f>-(Alfa1*COS(miia*C318)-Alfa2*COS(miib*C318))</f>
        <v>-33.893546011262586</v>
      </c>
      <c r="F318">
        <f>(miia*Alfa1*COS(miia*C318)-miib*Alfa2*COS(miib*C318))</f>
        <v>118.85028514964335</v>
      </c>
      <c r="G318">
        <f>miia*Alfa1*SIN(miia*C318)-miib*Alfa2*SIN(miib*C318)</f>
        <v>54.360817376413934</v>
      </c>
      <c r="Q318">
        <f t="shared" si="50"/>
        <v>0</v>
      </c>
      <c r="R318">
        <f t="shared" si="55"/>
        <v>297</v>
      </c>
      <c r="S318">
        <f t="shared" si="51"/>
        <v>2.9699999999999807</v>
      </c>
      <c r="T318" s="13">
        <f t="shared" si="52"/>
        <v>44.649109498406958</v>
      </c>
      <c r="U318" s="14">
        <f t="shared" si="53"/>
        <v>-38.597672645592787</v>
      </c>
    </row>
    <row r="319" spans="1:21">
      <c r="A319">
        <f t="shared" si="48"/>
        <v>0</v>
      </c>
      <c r="B319">
        <f t="shared" si="54"/>
        <v>298</v>
      </c>
      <c r="C319">
        <f t="shared" si="49"/>
        <v>2.9799999999999804</v>
      </c>
      <c r="D319" s="13">
        <f>(Alfa1*SIN(miia*C319)-Alfa2*SIN(miib*C319))</f>
        <v>-57.044038425990635</v>
      </c>
      <c r="E319" s="14">
        <f>-(Alfa1*COS(miia*C319)-Alfa2*COS(miib*C319))</f>
        <v>-33.298049222265732</v>
      </c>
      <c r="F319">
        <f>(miia*Alfa1*COS(miia*C319)-miib*Alfa2*COS(miib*C319))</f>
        <v>150.70003428068134</v>
      </c>
      <c r="G319">
        <f>miia*Alfa1*SIN(miia*C319)-miib*Alfa2*SIN(miib*C319)</f>
        <v>64.423439601475962</v>
      </c>
      <c r="Q319">
        <f t="shared" si="50"/>
        <v>0</v>
      </c>
      <c r="R319">
        <f t="shared" si="55"/>
        <v>298</v>
      </c>
      <c r="S319">
        <f t="shared" si="51"/>
        <v>2.9799999999999804</v>
      </c>
      <c r="T319" s="13">
        <f t="shared" si="52"/>
        <v>38.119190036157946</v>
      </c>
      <c r="U319" s="14">
        <f t="shared" si="53"/>
        <v>-36.43654644611815</v>
      </c>
    </row>
    <row r="320" spans="1:21">
      <c r="A320">
        <f t="shared" si="48"/>
        <v>0</v>
      </c>
      <c r="B320">
        <f t="shared" si="54"/>
        <v>299</v>
      </c>
      <c r="C320">
        <f t="shared" si="49"/>
        <v>2.9899999999999802</v>
      </c>
      <c r="D320" s="13">
        <f>(Alfa1*SIN(miia*C320)-Alfa2*SIN(miib*C320))</f>
        <v>-55.378924337811391</v>
      </c>
      <c r="E320" s="14">
        <f>-(Alfa1*COS(miia*C320)-Alfa2*COS(miib*C320))</f>
        <v>-32.611437766777449</v>
      </c>
      <c r="F320">
        <f>(miia*Alfa1*COS(miia*C320)-miib*Alfa2*COS(miib*C320))</f>
        <v>182.25198065632401</v>
      </c>
      <c r="G320">
        <f>miia*Alfa1*SIN(miia*C320)-miib*Alfa2*SIN(miib*C320)</f>
        <v>72.578639043281896</v>
      </c>
      <c r="Q320">
        <f t="shared" si="50"/>
        <v>0</v>
      </c>
      <c r="R320">
        <f t="shared" si="55"/>
        <v>299</v>
      </c>
      <c r="S320">
        <f t="shared" si="51"/>
        <v>2.9899999999999802</v>
      </c>
      <c r="T320" s="13">
        <f t="shared" si="52"/>
        <v>31.114145223368006</v>
      </c>
      <c r="U320" s="14">
        <f t="shared" si="53"/>
        <v>-32.869983655981152</v>
      </c>
    </row>
    <row r="321" spans="1:21">
      <c r="A321">
        <f t="shared" si="48"/>
        <v>0</v>
      </c>
      <c r="B321">
        <f t="shared" si="54"/>
        <v>300</v>
      </c>
      <c r="C321">
        <f t="shared" si="49"/>
        <v>2.99999999999998</v>
      </c>
      <c r="D321" s="13">
        <f>(Alfa1*SIN(miia*C321)-Alfa2*SIN(miib*C321))</f>
        <v>-53.400837102836469</v>
      </c>
      <c r="E321" s="14">
        <f>-(Alfa1*COS(miia*C321)-Alfa2*COS(miib*C321))</f>
        <v>-31.852902102702931</v>
      </c>
      <c r="F321">
        <f>(miia*Alfa1*COS(miia*C321)-miib*Alfa2*COS(miib*C321))</f>
        <v>213.25251797410027</v>
      </c>
      <c r="G321">
        <f>miia*Alfa1*SIN(miia*C321)-miib*Alfa2*SIN(miib*C321)</f>
        <v>78.80688291832999</v>
      </c>
      <c r="Q321">
        <f t="shared" si="50"/>
        <v>0</v>
      </c>
      <c r="R321">
        <f t="shared" si="55"/>
        <v>300</v>
      </c>
      <c r="S321">
        <f t="shared" si="51"/>
        <v>2.99999999999998</v>
      </c>
      <c r="T321" s="13">
        <f t="shared" si="52"/>
        <v>23.912735104686917</v>
      </c>
      <c r="U321" s="14">
        <f t="shared" si="53"/>
        <v>-27.935653568476155</v>
      </c>
    </row>
    <row r="322" spans="1:21">
      <c r="A322">
        <f t="shared" si="48"/>
        <v>0</v>
      </c>
      <c r="B322">
        <f t="shared" si="54"/>
        <v>301</v>
      </c>
      <c r="C322">
        <f t="shared" si="49"/>
        <v>3.0099999999999798</v>
      </c>
      <c r="D322" s="13">
        <f>(Alfa1*SIN(miia*C322)-Alfa2*SIN(miib*C322))</f>
        <v>-51.116550098410954</v>
      </c>
      <c r="E322" s="14">
        <f>-(Alfa1*COS(miia*C322)-Alfa2*COS(miib*C322))</f>
        <v>-31.041716666858587</v>
      </c>
      <c r="F322">
        <f>(miia*Alfa1*COS(miia*C322)-miib*Alfa2*COS(miib*C322))</f>
        <v>243.45037610854385</v>
      </c>
      <c r="G322">
        <f>miia*Alfa1*SIN(miia*C322)-miib*Alfa2*SIN(miib*C322)</f>
        <v>83.110895754794939</v>
      </c>
      <c r="Q322">
        <f t="shared" si="50"/>
        <v>0</v>
      </c>
      <c r="R322">
        <f t="shared" si="55"/>
        <v>301</v>
      </c>
      <c r="S322">
        <f t="shared" si="51"/>
        <v>3.0099999999999798</v>
      </c>
      <c r="T322" s="13">
        <f t="shared" si="52"/>
        <v>16.791116312644924</v>
      </c>
      <c r="U322" s="14">
        <f t="shared" si="53"/>
        <v>-21.726327012852625</v>
      </c>
    </row>
    <row r="323" spans="1:21">
      <c r="A323">
        <f t="shared" si="48"/>
        <v>0</v>
      </c>
      <c r="B323">
        <f t="shared" si="54"/>
        <v>302</v>
      </c>
      <c r="C323">
        <f t="shared" si="49"/>
        <v>3.0199999999999796</v>
      </c>
      <c r="D323" s="13">
        <f>(Alfa1*SIN(miia*C323)-Alfa2*SIN(miib*C323))</f>
        <v>-48.535327857811552</v>
      </c>
      <c r="E323" s="14">
        <f>-(Alfa1*COS(miia*C323)-Alfa2*COS(miib*C323))</f>
        <v>-30.197018058763518</v>
      </c>
      <c r="F323">
        <f>(miia*Alfa1*COS(miia*C323)-miib*Alfa2*COS(miib*C323))</f>
        <v>272.59898555719212</v>
      </c>
      <c r="G323">
        <f>miia*Alfa1*SIN(miia*C323)-miib*Alfa2*SIN(miib*C323)</f>
        <v>85.515469816065291</v>
      </c>
      <c r="Q323">
        <f t="shared" si="50"/>
        <v>0</v>
      </c>
      <c r="R323">
        <f t="shared" si="55"/>
        <v>302</v>
      </c>
      <c r="S323">
        <f t="shared" si="51"/>
        <v>3.0199999999999796</v>
      </c>
      <c r="T323" s="13">
        <f t="shared" si="52"/>
        <v>10.011941891668776</v>
      </c>
      <c r="U323" s="14">
        <f t="shared" si="53"/>
        <v>-14.387216461587872</v>
      </c>
    </row>
    <row r="324" spans="1:21">
      <c r="A324">
        <f t="shared" si="48"/>
        <v>0</v>
      </c>
      <c r="B324">
        <f t="shared" si="54"/>
        <v>303</v>
      </c>
      <c r="C324">
        <f t="shared" si="49"/>
        <v>3.0299999999999794</v>
      </c>
      <c r="D324" s="13">
        <f>(Alfa1*SIN(miia*C324)-Alfa2*SIN(miib*C324))</f>
        <v>-45.668867393299465</v>
      </c>
      <c r="E324" s="14">
        <f>-(Alfa1*COS(miia*C324)-Alfa2*COS(miib*C324))</f>
        <v>-29.337586261050969</v>
      </c>
      <c r="F324">
        <f>(miia*Alfa1*COS(miia*C324)-miib*Alfa2*COS(miib*C324))</f>
        <v>300.45880321649042</v>
      </c>
      <c r="G324">
        <f>miia*Alfa1*SIN(miia*C324)-miib*Alfa2*SIN(miib*C324)</f>
        <v>86.067047928608474</v>
      </c>
      <c r="Q324">
        <f t="shared" si="50"/>
        <v>0</v>
      </c>
      <c r="R324">
        <f t="shared" si="55"/>
        <v>303</v>
      </c>
      <c r="S324">
        <f t="shared" si="51"/>
        <v>3.0299999999999794</v>
      </c>
      <c r="T324" s="13">
        <f t="shared" si="52"/>
        <v>3.8141026071452164</v>
      </c>
      <c r="U324" s="14">
        <f t="shared" si="53"/>
        <v>-6.1112093526813371</v>
      </c>
    </row>
    <row r="325" spans="1:21">
      <c r="A325">
        <f t="shared" si="48"/>
        <v>0</v>
      </c>
      <c r="B325">
        <f t="shared" si="54"/>
        <v>304</v>
      </c>
      <c r="C325">
        <f t="shared" si="49"/>
        <v>3.0399999999999792</v>
      </c>
      <c r="D325" s="13">
        <f>(Alfa1*SIN(miia*C325)-Alfa2*SIN(miib*C325))</f>
        <v>-42.53121655036837</v>
      </c>
      <c r="E325" s="14">
        <f>-(Alfa1*COS(miia*C325)-Alfa2*COS(miib*C325))</f>
        <v>-28.481631151391277</v>
      </c>
      <c r="F325">
        <f>(miia*Alfa1*COS(miia*C325)-miib*Alfa2*COS(miib*C325))</f>
        <v>326.79957659380824</v>
      </c>
      <c r="G325">
        <f>miia*Alfa1*SIN(miia*C325)-miib*Alfa2*SIN(miib*C325)</f>
        <v>84.833083305960955</v>
      </c>
      <c r="Q325">
        <f t="shared" si="50"/>
        <v>0</v>
      </c>
      <c r="R325">
        <f t="shared" si="55"/>
        <v>304</v>
      </c>
      <c r="S325">
        <f t="shared" si="51"/>
        <v>3.0399999999999792</v>
      </c>
      <c r="T325" s="13">
        <f t="shared" si="52"/>
        <v>-1.5964834016302523</v>
      </c>
      <c r="U325" s="14">
        <f t="shared" si="53"/>
        <v>2.8678255569611992</v>
      </c>
    </row>
    <row r="326" spans="1:21">
      <c r="A326">
        <f t="shared" si="48"/>
        <v>0</v>
      </c>
      <c r="B326">
        <f t="shared" si="54"/>
        <v>305</v>
      </c>
      <c r="C326">
        <f t="shared" si="49"/>
        <v>3.049999999999979</v>
      </c>
      <c r="D326" s="13">
        <f>(Alfa1*SIN(miia*C326)-Alfa2*SIN(miib*C326))</f>
        <v>-39.138670120915855</v>
      </c>
      <c r="E326" s="14">
        <f>-(Alfa1*COS(miia*C326)-Alfa2*COS(miib*C326))</f>
        <v>-27.646586503626885</v>
      </c>
      <c r="F326">
        <f>(miia*Alfa1*COS(miia*C326)-miib*Alfa2*COS(miib*C326))</f>
        <v>351.40252415530085</v>
      </c>
      <c r="G326">
        <f>miia*Alfa1*SIN(miia*C326)-miib*Alfa2*SIN(miib*C326)</f>
        <v>81.901183205515196</v>
      </c>
      <c r="Q326">
        <f t="shared" si="50"/>
        <v>0</v>
      </c>
      <c r="R326">
        <f t="shared" si="55"/>
        <v>305</v>
      </c>
      <c r="S326">
        <f t="shared" si="51"/>
        <v>3.049999999999979</v>
      </c>
      <c r="T326" s="13">
        <f t="shared" si="52"/>
        <v>-6.0546685692805715</v>
      </c>
      <c r="U326" s="14">
        <f t="shared" si="53"/>
        <v>12.283401905863219</v>
      </c>
    </row>
    <row r="327" spans="1:21">
      <c r="A327">
        <f t="shared" si="48"/>
        <v>0</v>
      </c>
      <c r="B327">
        <f t="shared" si="54"/>
        <v>306</v>
      </c>
      <c r="C327">
        <f t="shared" si="49"/>
        <v>3.0599999999999787</v>
      </c>
      <c r="D327" s="13">
        <f>(Alfa1*SIN(miia*C327)-Alfa2*SIN(miib*C327))</f>
        <v>-35.509644662173713</v>
      </c>
      <c r="E327" s="14">
        <f>-(Alfa1*COS(miia*C327)-Alfa2*COS(miib*C327))</f>
        <v>-26.848913596508979</v>
      </c>
      <c r="F327">
        <f>(miia*Alfa1*COS(miia*C327)-miib*Alfa2*COS(miib*C327))</f>
        <v>374.06241032488595</v>
      </c>
      <c r="G327">
        <f>miia*Alfa1*SIN(miia*C327)-miib*Alfa2*SIN(miib*C327)</f>
        <v>77.378045430240249</v>
      </c>
      <c r="Q327">
        <f t="shared" si="50"/>
        <v>0</v>
      </c>
      <c r="R327">
        <f t="shared" si="55"/>
        <v>306</v>
      </c>
      <c r="S327">
        <f t="shared" si="51"/>
        <v>3.0599999999999787</v>
      </c>
      <c r="T327" s="13">
        <f t="shared" si="52"/>
        <v>-9.4421546835327437</v>
      </c>
      <c r="U327" s="14">
        <f t="shared" si="53"/>
        <v>21.846125666083015</v>
      </c>
    </row>
    <row r="328" spans="1:21">
      <c r="A328">
        <f t="shared" si="48"/>
        <v>0</v>
      </c>
      <c r="B328">
        <f t="shared" si="54"/>
        <v>307</v>
      </c>
      <c r="C328">
        <f t="shared" si="49"/>
        <v>3.0699999999999785</v>
      </c>
      <c r="D328" s="13">
        <f>(Alfa1*SIN(miia*C328)-Alfa2*SIN(miib*C328))</f>
        <v>-31.664533178106808</v>
      </c>
      <c r="E328" s="14">
        <f>-(Alfa1*COS(miia*C328)-Alfa2*COS(miib*C328))</f>
        <v>-26.103916447797527</v>
      </c>
      <c r="F328">
        <f>(miia*Alfa1*COS(miia*C328)-miib*Alfa2*COS(miib*C328))</f>
        <v>394.58949467905779</v>
      </c>
      <c r="G328">
        <f>miia*Alfa1*SIN(miia*C328)-miib*Alfa2*SIN(miib*C328)</f>
        <v>71.38819877174889</v>
      </c>
      <c r="Q328">
        <f t="shared" si="50"/>
        <v>0</v>
      </c>
      <c r="R328">
        <f t="shared" si="55"/>
        <v>307</v>
      </c>
      <c r="S328">
        <f t="shared" si="51"/>
        <v>3.0699999999999785</v>
      </c>
      <c r="T328" s="13">
        <f t="shared" si="52"/>
        <v>-11.691615201144165</v>
      </c>
      <c r="U328" s="14">
        <f t="shared" si="53"/>
        <v>31.254373333210538</v>
      </c>
    </row>
    <row r="329" spans="1:21">
      <c r="A329">
        <f t="shared" si="48"/>
        <v>0</v>
      </c>
      <c r="B329">
        <f t="shared" si="54"/>
        <v>308</v>
      </c>
      <c r="C329">
        <f t="shared" si="49"/>
        <v>3.0799999999999783</v>
      </c>
      <c r="D329" s="13">
        <f>(Alfa1*SIN(miia*C329)-Alfa2*SIN(miib*C329))</f>
        <v>-27.625541018542123</v>
      </c>
      <c r="E329" s="14">
        <f>-(Alfa1*COS(miia*C329)-Alfa2*COS(miib*C329))</f>
        <v>-25.425570570559827</v>
      </c>
      <c r="F329">
        <f>(miia*Alfa1*COS(miia*C329)-miib*Alfa2*COS(miib*C329))</f>
        <v>412.81133611540491</v>
      </c>
      <c r="G329">
        <f>miia*Alfa1*SIN(miia*C329)-miib*Alfa2*SIN(miib*C329)</f>
        <v>64.072560463357377</v>
      </c>
      <c r="Q329">
        <f t="shared" si="50"/>
        <v>0</v>
      </c>
      <c r="R329">
        <f t="shared" si="55"/>
        <v>308</v>
      </c>
      <c r="S329">
        <f t="shared" si="51"/>
        <v>3.0799999999999783</v>
      </c>
      <c r="T329" s="13">
        <f t="shared" si="52"/>
        <v>-12.788702690496859</v>
      </c>
      <c r="U329" s="14">
        <f t="shared" si="53"/>
        <v>40.205521245720902</v>
      </c>
    </row>
    <row r="330" spans="1:21">
      <c r="A330">
        <f t="shared" si="48"/>
        <v>0</v>
      </c>
      <c r="B330">
        <f t="shared" si="54"/>
        <v>309</v>
      </c>
      <c r="C330">
        <f t="shared" si="49"/>
        <v>3.0899999999999781</v>
      </c>
      <c r="D330" s="13">
        <f>(Alfa1*SIN(miia*C330)-Alfa2*SIN(miib*C330))</f>
        <v>-23.416504536542252</v>
      </c>
      <c r="E330" s="14">
        <f>-(Alfa1*COS(miia*C330)-Alfa2*COS(miib*C330))</f>
        <v>-24.826367008495652</v>
      </c>
      <c r="F330">
        <f>(miia*Alfa1*COS(miia*C330)-miib*Alfa2*COS(miib*C330))</f>
        <v>428.57443419726405</v>
      </c>
      <c r="G330">
        <f>miia*Alfa1*SIN(miia*C330)-miib*Alfa2*SIN(miib*C330)</f>
        <v>55.586825552227104</v>
      </c>
      <c r="Q330">
        <f t="shared" si="50"/>
        <v>0</v>
      </c>
      <c r="R330">
        <f t="shared" si="55"/>
        <v>309</v>
      </c>
      <c r="S330">
        <f t="shared" si="51"/>
        <v>3.0899999999999781</v>
      </c>
      <c r="T330" s="13">
        <f t="shared" si="52"/>
        <v>-12.771868131367594</v>
      </c>
      <c r="U330" s="14">
        <f t="shared" si="53"/>
        <v>48.407286304119573</v>
      </c>
    </row>
    <row r="331" spans="1:21">
      <c r="A331">
        <f t="shared" si="48"/>
        <v>0</v>
      </c>
      <c r="B331">
        <f t="shared" si="54"/>
        <v>310</v>
      </c>
      <c r="C331">
        <f t="shared" si="49"/>
        <v>3.0999999999999779</v>
      </c>
      <c r="D331" s="13">
        <f>(Alfa1*SIN(miia*C331)-Alfa2*SIN(miib*C331))</f>
        <v>-19.062694214645084</v>
      </c>
      <c r="E331" s="14">
        <f>-(Alfa1*COS(miia*C331)-Alfa2*COS(miib*C331))</f>
        <v>-24.317173249443215</v>
      </c>
      <c r="F331">
        <f>(miia*Alfa1*COS(miia*C331)-miib*Alfa2*COS(miib*C331))</f>
        <v>441.74569147877082</v>
      </c>
      <c r="G331">
        <f>miia*Alfa1*SIN(miia*C331)-miib*Alfa2*SIN(miib*C331)</f>
        <v>46.099704789917823</v>
      </c>
      <c r="Q331">
        <f t="shared" si="50"/>
        <v>0</v>
      </c>
      <c r="R331">
        <f t="shared" si="55"/>
        <v>310</v>
      </c>
      <c r="S331">
        <f t="shared" si="51"/>
        <v>3.0999999999999779</v>
      </c>
      <c r="T331" s="13">
        <f t="shared" si="52"/>
        <v>-11.730006796418827</v>
      </c>
      <c r="U331" s="14">
        <f t="shared" si="53"/>
        <v>55.588733204469463</v>
      </c>
    </row>
    <row r="332" spans="1:21">
      <c r="A332">
        <f t="shared" si="48"/>
        <v>0</v>
      </c>
      <c r="B332">
        <f t="shared" si="54"/>
        <v>311</v>
      </c>
      <c r="C332">
        <f t="shared" si="49"/>
        <v>3.1099999999999777</v>
      </c>
      <c r="D332" s="13">
        <f>(Alfa1*SIN(miia*C332)-Alfa2*SIN(miib*C332))</f>
        <v>-14.590604123860953</v>
      </c>
      <c r="E332" s="14">
        <f>-(Alfa1*COS(miia*C332)-Alfa2*COS(miib*C332))</f>
        <v>-23.907112442464907</v>
      </c>
      <c r="F332">
        <f>(miia*Alfa1*COS(miia*C332)-miib*Alfa2*COS(miib*C332))</f>
        <v>452.21368237770241</v>
      </c>
      <c r="G332">
        <f>miia*Alfa1*SIN(miia*C332)-miib*Alfa2*SIN(miib*C332)</f>
        <v>35.791029163799983</v>
      </c>
      <c r="Q332">
        <f t="shared" si="50"/>
        <v>0</v>
      </c>
      <c r="R332">
        <f t="shared" si="55"/>
        <v>311</v>
      </c>
      <c r="S332">
        <f t="shared" si="51"/>
        <v>3.1099999999999777</v>
      </c>
      <c r="T332" s="13">
        <f t="shared" si="52"/>
        <v>-9.7980327708401216</v>
      </c>
      <c r="U332" s="14">
        <f t="shared" si="53"/>
        <v>61.510515808977523</v>
      </c>
    </row>
    <row r="333" spans="1:21">
      <c r="A333">
        <f t="shared" si="48"/>
        <v>0</v>
      </c>
      <c r="B333">
        <f t="shared" si="54"/>
        <v>312</v>
      </c>
      <c r="C333">
        <f t="shared" si="49"/>
        <v>3.1199999999999775</v>
      </c>
      <c r="D333" s="13">
        <f>(Alfa1*SIN(miia*C333)-Alfa2*SIN(miib*C333))</f>
        <v>-10.027729714221728</v>
      </c>
      <c r="E333" s="14">
        <f>-(Alfa1*COS(miia*C333)-Alfa2*COS(miib*C333))</f>
        <v>-23.603462155825845</v>
      </c>
      <c r="F333">
        <f>(miia*Alfa1*COS(miia*C333)-miib*Alfa2*COS(miib*C333))</f>
        <v>459.88971607040378</v>
      </c>
      <c r="G333">
        <f>miia*Alfa1*SIN(miia*C333)-miib*Alfa2*SIN(miib*C333)</f>
        <v>24.849740532528568</v>
      </c>
      <c r="Q333">
        <f t="shared" si="50"/>
        <v>0</v>
      </c>
      <c r="R333">
        <f t="shared" si="55"/>
        <v>312</v>
      </c>
      <c r="S333">
        <f t="shared" si="51"/>
        <v>3.1199999999999775</v>
      </c>
      <c r="T333" s="13">
        <f t="shared" si="52"/>
        <v>-7.1505673477953975</v>
      </c>
      <c r="U333" s="14">
        <f t="shared" si="53"/>
        <v>65.973949957494028</v>
      </c>
    </row>
    <row r="334" spans="1:21">
      <c r="A334">
        <f t="shared" si="48"/>
        <v>0</v>
      </c>
      <c r="B334">
        <f t="shared" si="54"/>
        <v>313</v>
      </c>
      <c r="C334">
        <f t="shared" si="49"/>
        <v>3.1299999999999772</v>
      </c>
      <c r="D334" s="13">
        <f>(Alfa1*SIN(miia*C334)-Alfa2*SIN(miib*C334))</f>
        <v>-5.4023360508711855</v>
      </c>
      <c r="E334" s="14">
        <f>-(Alfa1*COS(miia*C334)-Alfa2*COS(miib*C334))</f>
        <v>-23.411573712653109</v>
      </c>
      <c r="F334">
        <f>(miia*Alfa1*COS(miia*C334)-miib*Alfa2*COS(miib*C334))</f>
        <v>464.70868291475887</v>
      </c>
      <c r="G334">
        <f>miia*Alfa1*SIN(miia*C334)-miib*Alfa2*SIN(miib*C334)</f>
        <v>13.471788973756045</v>
      </c>
      <c r="Q334">
        <f t="shared" si="50"/>
        <v>0</v>
      </c>
      <c r="R334">
        <f t="shared" si="55"/>
        <v>313</v>
      </c>
      <c r="S334">
        <f t="shared" si="51"/>
        <v>3.1299999999999772</v>
      </c>
      <c r="T334" s="13">
        <f t="shared" si="52"/>
        <v>-3.9940022457183755</v>
      </c>
      <c r="U334" s="14">
        <f t="shared" si="53"/>
        <v>68.828560703295935</v>
      </c>
    </row>
    <row r="335" spans="1:21">
      <c r="A335">
        <f t="shared" si="48"/>
        <v>0</v>
      </c>
      <c r="B335">
        <f t="shared" si="54"/>
        <v>314</v>
      </c>
      <c r="C335">
        <f t="shared" si="49"/>
        <v>3.139999999999977</v>
      </c>
      <c r="D335" s="13">
        <f>(Alfa1*SIN(miia*C335)-Alfa2*SIN(miib*C335))</f>
        <v>-0.74321870402339452</v>
      </c>
      <c r="E335" s="14">
        <f>-(Alfa1*COS(miia*C335)-Alfa2*COS(miib*C335))</f>
        <v>-23.334812930116303</v>
      </c>
      <c r="F335">
        <f>(miia*Alfa1*COS(miia*C335)-miib*Alfa2*COS(miib*C335))</f>
        <v>466.62967604337416</v>
      </c>
      <c r="G335">
        <f>miia*Alfa1*SIN(miia*C335)-miib*Alfa2*SIN(miib*C335)</f>
        <v>1.8579583899982268</v>
      </c>
      <c r="Q335">
        <f t="shared" si="50"/>
        <v>0</v>
      </c>
      <c r="R335">
        <f t="shared" si="55"/>
        <v>314</v>
      </c>
      <c r="S335">
        <f t="shared" si="51"/>
        <v>3.139999999999977</v>
      </c>
      <c r="T335" s="13">
        <f t="shared" si="52"/>
        <v>-0.55726380563963929</v>
      </c>
      <c r="U335" s="14">
        <f t="shared" si="53"/>
        <v>69.977806822309745</v>
      </c>
    </row>
    <row r="336" spans="1:21">
      <c r="A336">
        <f t="shared" si="48"/>
        <v>0</v>
      </c>
      <c r="B336">
        <f t="shared" si="54"/>
        <v>315</v>
      </c>
      <c r="C336">
        <f t="shared" si="49"/>
        <v>3.1499999999999768</v>
      </c>
      <c r="D336" s="13">
        <f>(Alfa1*SIN(miia*C336)-Alfa2*SIN(miib*C336))</f>
        <v>3.9205404263425772</v>
      </c>
      <c r="E336" s="14">
        <f>-(Alfa1*COS(miia*C336)-Alfa2*COS(miib*C336))</f>
        <v>-23.374522868721115</v>
      </c>
      <c r="F336">
        <f>(miia*Alfa1*COS(miia*C336)-miib*Alfa2*COS(miib*C336))</f>
        <v>465.63638198860605</v>
      </c>
      <c r="G336">
        <f>miia*Alfa1*SIN(miia*C336)-miib*Alfa2*SIN(miib*C336)</f>
        <v>-9.788357360317967</v>
      </c>
      <c r="Q336">
        <f t="shared" si="50"/>
        <v>0</v>
      </c>
      <c r="R336">
        <f t="shared" si="55"/>
        <v>315</v>
      </c>
      <c r="S336">
        <f t="shared" si="51"/>
        <v>3.1499999999999768</v>
      </c>
      <c r="T336" s="13">
        <f t="shared" si="52"/>
        <v>2.9183435613792206</v>
      </c>
      <c r="U336" s="14">
        <f t="shared" si="53"/>
        <v>69.382757119892005</v>
      </c>
    </row>
    <row r="337" spans="1:21">
      <c r="A337">
        <f t="shared" si="48"/>
        <v>0</v>
      </c>
      <c r="B337">
        <f t="shared" si="54"/>
        <v>316</v>
      </c>
      <c r="C337">
        <f t="shared" si="49"/>
        <v>3.1599999999999766</v>
      </c>
      <c r="D337" s="13">
        <f>(Alfa1*SIN(miia*C337)-Alfa2*SIN(miib*C337))</f>
        <v>8.5598200201613679</v>
      </c>
      <c r="E337" s="14">
        <f>-(Alfa1*COS(miia*C337)-Alfa2*COS(miib*C337))</f>
        <v>-23.530008972962392</v>
      </c>
      <c r="F337">
        <f>(miia*Alfa1*COS(miia*C337)-miib*Alfa2*COS(miib*C337))</f>
        <v>461.7372364816855</v>
      </c>
      <c r="G337">
        <f>miia*Alfa1*SIN(miia*C337)-miib*Alfa2*SIN(miib*C337)</f>
        <v>-21.263405042318265</v>
      </c>
      <c r="Q337">
        <f t="shared" si="50"/>
        <v>0</v>
      </c>
      <c r="R337">
        <f t="shared" si="55"/>
        <v>316</v>
      </c>
      <c r="S337">
        <f t="shared" si="51"/>
        <v>3.1599999999999766</v>
      </c>
      <c r="T337" s="13">
        <f t="shared" si="52"/>
        <v>6.1897994757671686</v>
      </c>
      <c r="U337" s="14">
        <f t="shared" si="53"/>
        <v>67.063573695851389</v>
      </c>
    </row>
    <row r="338" spans="1:21">
      <c r="A338">
        <f t="shared" si="48"/>
        <v>0</v>
      </c>
      <c r="B338">
        <f t="shared" si="54"/>
        <v>317</v>
      </c>
      <c r="C338">
        <f t="shared" si="49"/>
        <v>3.1699999999999764</v>
      </c>
      <c r="D338" s="13">
        <f>(Alfa1*SIN(miia*C338)-Alfa2*SIN(miib*C338))</f>
        <v>13.145706623438432</v>
      </c>
      <c r="E338" s="14">
        <f>-(Alfa1*COS(miia*C338)-Alfa2*COS(miib*C338))</f>
        <v>-23.798546755405411</v>
      </c>
      <c r="F338">
        <f>(miia*Alfa1*COS(miia*C338)-miib*Alfa2*COS(miib*C338))</f>
        <v>454.96534388724149</v>
      </c>
      <c r="G338">
        <f>miia*Alfa1*SIN(miia*C338)-miib*Alfa2*SIN(miib*C338)</f>
        <v>-32.365326301885879</v>
      </c>
      <c r="Q338">
        <f t="shared" si="50"/>
        <v>0</v>
      </c>
      <c r="R338">
        <f t="shared" si="55"/>
        <v>317</v>
      </c>
      <c r="S338">
        <f t="shared" si="51"/>
        <v>3.1699999999999764</v>
      </c>
      <c r="T338" s="13">
        <f t="shared" si="52"/>
        <v>9.0230997636990988</v>
      </c>
      <c r="U338" s="14">
        <f t="shared" si="53"/>
        <v>63.098743722032907</v>
      </c>
    </row>
    <row r="339" spans="1:21">
      <c r="A339">
        <f t="shared" si="48"/>
        <v>0</v>
      </c>
      <c r="B339">
        <f t="shared" si="54"/>
        <v>318</v>
      </c>
      <c r="C339">
        <f t="shared" si="49"/>
        <v>3.1799999999999762</v>
      </c>
      <c r="D339" s="13">
        <f>(Alfa1*SIN(miia*C339)-Alfa2*SIN(miib*C339))</f>
        <v>17.649739949272348</v>
      </c>
      <c r="E339" s="14">
        <f>-(Alfa1*COS(miia*C339)-Alfa2*COS(miib*C339))</f>
        <v>-24.175411945558089</v>
      </c>
      <c r="F339">
        <f>(miia*Alfa1*COS(miia*C339)-miib*Alfa2*COS(miib*C339))</f>
        <v>445.37816106890398</v>
      </c>
      <c r="G339">
        <f>miia*Alfa1*SIN(miia*C339)-miib*Alfa2*SIN(miib*C339)</f>
        <v>-42.896392530872703</v>
      </c>
      <c r="Q339">
        <f t="shared" si="50"/>
        <v>0</v>
      </c>
      <c r="R339">
        <f t="shared" si="55"/>
        <v>318</v>
      </c>
      <c r="S339">
        <f t="shared" si="51"/>
        <v>3.1799999999999762</v>
      </c>
      <c r="T339" s="13">
        <f t="shared" si="52"/>
        <v>11.203620417673466</v>
      </c>
      <c r="U339" s="14">
        <f t="shared" si="53"/>
        <v>57.622090003594728</v>
      </c>
    </row>
    <row r="340" spans="1:21">
      <c r="A340">
        <f t="shared" si="48"/>
        <v>0</v>
      </c>
      <c r="B340">
        <f t="shared" si="54"/>
        <v>319</v>
      </c>
      <c r="C340">
        <f t="shared" si="49"/>
        <v>3.189999999999976</v>
      </c>
      <c r="D340" s="13">
        <f>(Alfa1*SIN(miia*C340)-Alfa2*SIN(miib*C340))</f>
        <v>22.044153851734571</v>
      </c>
      <c r="E340" s="14">
        <f>-(Alfa1*COS(miia*C340)-Alfa2*COS(miib*C340))</f>
        <v>-24.653932794981461</v>
      </c>
      <c r="F340">
        <f>(miia*Alfa1*COS(miia*C340)-miib*Alfa2*COS(miib*C340))</f>
        <v>433.05694880812246</v>
      </c>
      <c r="G340">
        <f>miia*Alfa1*SIN(miia*C340)-miib*Alfa2*SIN(miib*C340)</f>
        <v>-52.6651974654878</v>
      </c>
      <c r="Q340">
        <f t="shared" si="50"/>
        <v>0</v>
      </c>
      <c r="R340">
        <f t="shared" si="55"/>
        <v>319</v>
      </c>
      <c r="S340">
        <f t="shared" si="51"/>
        <v>3.189999999999976</v>
      </c>
      <c r="T340" s="13">
        <f t="shared" si="52"/>
        <v>12.545689824104628</v>
      </c>
      <c r="U340" s="14">
        <f t="shared" si="53"/>
        <v>50.817678108656239</v>
      </c>
    </row>
    <row r="341" spans="1:21">
      <c r="A341">
        <f t="shared" si="48"/>
        <v>0</v>
      </c>
      <c r="B341">
        <f t="shared" si="54"/>
        <v>320</v>
      </c>
      <c r="C341">
        <f t="shared" si="49"/>
        <v>3.1999999999999758</v>
      </c>
      <c r="D341" s="13">
        <f>(Alfa1*SIN(miia*C341)-Alfa2*SIN(miib*C341))</f>
        <v>26.30211067333239</v>
      </c>
      <c r="E341" s="14">
        <f>-(Alfa1*COS(miia*C341)-Alfa2*COS(miib*C341))</f>
        <v>-25.22556400327122</v>
      </c>
      <c r="F341">
        <f>(miia*Alfa1*COS(miia*C341)-miib*Alfa2*COS(miib*C341))</f>
        <v>418.10599619368134</v>
      </c>
      <c r="G341">
        <f>miia*Alfa1*SIN(miia*C341)-miib*Alfa2*SIN(miib*C341)</f>
        <v>-61.488785067859169</v>
      </c>
      <c r="Q341">
        <f t="shared" si="50"/>
        <v>0</v>
      </c>
      <c r="R341">
        <f t="shared" si="55"/>
        <v>320</v>
      </c>
      <c r="S341">
        <f t="shared" si="51"/>
        <v>3.1999999999999758</v>
      </c>
      <c r="T341" s="13">
        <f t="shared" si="52"/>
        <v>12.900977493428933</v>
      </c>
      <c r="U341" s="14">
        <f t="shared" si="53"/>
        <v>42.912820682782332</v>
      </c>
    </row>
    <row r="342" spans="1:21">
      <c r="A342">
        <f t="shared" ref="A342:A405" si="56">IF(B342=$AC$1,1,0)</f>
        <v>0</v>
      </c>
      <c r="B342">
        <f t="shared" si="54"/>
        <v>321</v>
      </c>
      <c r="C342">
        <f t="shared" ref="C342:C405" si="57">C341+dt</f>
        <v>3.2099999999999755</v>
      </c>
      <c r="D342" s="13">
        <f>(Alfa1*SIN(miia*C342)-Alfa2*SIN(miib*C342))</f>
        <v>30.397926732216881</v>
      </c>
      <c r="E342" s="14">
        <f>-(Alfa1*COS(miia*C342)-Alfa2*COS(miib*C342))</f>
        <v>-25.879981508110035</v>
      </c>
      <c r="F342">
        <f>(miia*Alfa1*COS(miia*C342)-miib*Alfa2*COS(miib*C342))</f>
        <v>400.65162564077548</v>
      </c>
      <c r="G342">
        <f>miia*Alfa1*SIN(miia*C342)-miib*Alfa2*SIN(miib*C342)</f>
        <v>-69.194690891257878</v>
      </c>
      <c r="Q342">
        <f t="shared" ref="Q342:Q405" si="58">IF(R342=$AC$1,1,0)</f>
        <v>0</v>
      </c>
      <c r="R342">
        <f t="shared" si="55"/>
        <v>321</v>
      </c>
      <c r="S342">
        <f t="shared" ref="S342:S405" si="59">S341+dt</f>
        <v>3.2099999999999755</v>
      </c>
      <c r="T342" s="13">
        <f t="shared" ref="T342:T405" si="60">IF(R342&lt;MAX_TIME,Aktina*SIN(epsilon*S342)*COS(D*S342),Aktina*SIN(epsilon*MAX_TIME*dt)*COS(D*MAX_TIME*dt))</f>
        <v>12.165355002857456</v>
      </c>
      <c r="U342" s="14">
        <f t="shared" ref="U342:U405" si="61">IF(R342&lt;MAX_TIME,Aktina*COS(epsilon*S342)*COS(D*S342),Aktina*COS(epsilon*MAX_TIME*dt)*COS(D*MAX_TIME*dt))</f>
        <v>34.16945442277877</v>
      </c>
    </row>
    <row r="343" spans="1:21">
      <c r="A343">
        <f t="shared" si="56"/>
        <v>0</v>
      </c>
      <c r="B343">
        <f t="shared" ref="B343:B406" si="62">B342+1</f>
        <v>322</v>
      </c>
      <c r="C343">
        <f t="shared" si="57"/>
        <v>3.2199999999999753</v>
      </c>
      <c r="D343" s="13">
        <f>(Alfa1*SIN(miia*C343)-Alfa2*SIN(miib*C343))</f>
        <v>34.30728680278542</v>
      </c>
      <c r="E343" s="14">
        <f>-(Alfa1*COS(miia*C343)-Alfa2*COS(miib*C343))</f>
        <v>-26.605197168764033</v>
      </c>
      <c r="F343">
        <f>(miia*Alfa1*COS(miia*C343)-miib*Alfa2*COS(miib*C343))</f>
        <v>380.84098836358362</v>
      </c>
      <c r="G343">
        <f>miia*Alfa1*SIN(miia*C343)-miib*Alfa2*SIN(miib*C343)</f>
        <v>-75.622875999128283</v>
      </c>
      <c r="Q343">
        <f t="shared" si="58"/>
        <v>0</v>
      </c>
      <c r="R343">
        <f t="shared" ref="R343:R406" si="63">R342+1</f>
        <v>322</v>
      </c>
      <c r="S343">
        <f t="shared" si="59"/>
        <v>3.2199999999999753</v>
      </c>
      <c r="T343" s="13">
        <f t="shared" si="60"/>
        <v>10.283946160790734</v>
      </c>
      <c r="U343" s="14">
        <f t="shared" si="61"/>
        <v>24.874229094188205</v>
      </c>
    </row>
    <row r="344" spans="1:21">
      <c r="A344">
        <f t="shared" si="56"/>
        <v>0</v>
      </c>
      <c r="B344">
        <f t="shared" si="62"/>
        <v>323</v>
      </c>
      <c r="C344">
        <f t="shared" si="57"/>
        <v>3.2299999999999751</v>
      </c>
      <c r="D344" s="13">
        <f>(Alfa1*SIN(miia*C344)-Alfa2*SIN(miib*C344))</f>
        <v>38.007445551990145</v>
      </c>
      <c r="E344" s="14">
        <f>-(Alfa1*COS(miia*C344)-Alfa2*COS(miib*C344))</f>
        <v>-27.387692168327412</v>
      </c>
      <c r="F344">
        <f>(miia*Alfa1*COS(miia*C344)-miib*Alfa2*COS(miib*C344))</f>
        <v>358.84066219251179</v>
      </c>
      <c r="G344">
        <f>miia*Alfa1*SIN(miia*C344)-miib*Alfa2*SIN(miib*C344)</f>
        <v>-80.627533588171289</v>
      </c>
      <c r="Q344">
        <f t="shared" si="58"/>
        <v>0</v>
      </c>
      <c r="R344">
        <f t="shared" si="63"/>
        <v>323</v>
      </c>
      <c r="S344">
        <f t="shared" si="59"/>
        <v>3.2299999999999751</v>
      </c>
      <c r="T344" s="13">
        <f t="shared" si="60"/>
        <v>7.2541560773347955</v>
      </c>
      <c r="U344" s="14">
        <f t="shared" si="61"/>
        <v>15.327698400438194</v>
      </c>
    </row>
    <row r="345" spans="1:21">
      <c r="A345">
        <f t="shared" si="56"/>
        <v>0</v>
      </c>
      <c r="B345">
        <f t="shared" si="62"/>
        <v>324</v>
      </c>
      <c r="C345">
        <f t="shared" si="57"/>
        <v>3.2399999999999749</v>
      </c>
      <c r="D345" s="13">
        <f>(Alfa1*SIN(miia*C345)-Alfa2*SIN(miib*C345))</f>
        <v>41.477414022434957</v>
      </c>
      <c r="E345" s="14">
        <f>-(Alfa1*COS(miia*C345)-Alfa2*COS(miib*C345))</f>
        <v>-28.212567767760245</v>
      </c>
      <c r="F345">
        <f>(miia*Alfa1*COS(miia*C345)-miib*Alfa2*COS(miib*C345))</f>
        <v>334.83506557600288</v>
      </c>
      <c r="G345">
        <f>miia*Alfa1*SIN(miia*C345)-miib*Alfa2*SIN(miib*C345)</f>
        <v>-84.078749745499948</v>
      </c>
      <c r="Q345">
        <f t="shared" si="58"/>
        <v>0</v>
      </c>
      <c r="R345">
        <f t="shared" si="63"/>
        <v>324</v>
      </c>
      <c r="S345">
        <f t="shared" si="59"/>
        <v>3.2399999999999749</v>
      </c>
      <c r="T345" s="13">
        <f t="shared" si="60"/>
        <v>3.1265499751500907</v>
      </c>
      <c r="U345" s="14">
        <f t="shared" si="61"/>
        <v>5.8330374478307476</v>
      </c>
    </row>
    <row r="346" spans="1:21">
      <c r="A346">
        <f t="shared" si="56"/>
        <v>0</v>
      </c>
      <c r="B346">
        <f t="shared" si="62"/>
        <v>325</v>
      </c>
      <c r="C346">
        <f t="shared" si="57"/>
        <v>3.2499999999999747</v>
      </c>
      <c r="D346" s="13">
        <f>(Alfa1*SIN(miia*C346)-Alfa2*SIN(miib*C346))</f>
        <v>44.698129400906581</v>
      </c>
      <c r="E346" s="14">
        <f>-(Alfa1*COS(miia*C346)-Alfa2*COS(miib*C346))</f>
        <v>-29.063711866245395</v>
      </c>
      <c r="F346">
        <f>(miia*Alfa1*COS(miia*C346)-miib*Alfa2*COS(miib*C346))</f>
        <v>309.02470341778189</v>
      </c>
      <c r="G346">
        <f>miia*Alfa1*SIN(miia*C346)-miib*Alfa2*SIN(miib*C346)</f>
        <v>-85.864001236465953</v>
      </c>
      <c r="Q346">
        <f t="shared" si="58"/>
        <v>0</v>
      </c>
      <c r="R346">
        <f t="shared" si="63"/>
        <v>325</v>
      </c>
      <c r="S346">
        <f t="shared" si="59"/>
        <v>3.2499999999999747</v>
      </c>
      <c r="T346" s="13">
        <f t="shared" si="60"/>
        <v>-1.9964610419364479</v>
      </c>
      <c r="U346" s="14">
        <f t="shared" si="61"/>
        <v>-3.3152703846661522</v>
      </c>
    </row>
    <row r="347" spans="1:21">
      <c r="A347">
        <f t="shared" si="56"/>
        <v>0</v>
      </c>
      <c r="B347">
        <f t="shared" si="62"/>
        <v>326</v>
      </c>
      <c r="C347">
        <f t="shared" si="57"/>
        <v>3.2599999999999745</v>
      </c>
      <c r="D347" s="13">
        <f>(Alfa1*SIN(miia*C347)-Alfa2*SIN(miib*C347))</f>
        <v>47.652606475921502</v>
      </c>
      <c r="E347" s="14">
        <f>-(Alfa1*COS(miia*C347)-Alfa2*COS(miib*C347))</f>
        <v>-29.923979659416968</v>
      </c>
      <c r="F347">
        <f>(miia*Alfa1*COS(miia*C347)-miib*Alfa2*COS(miib*C347))</f>
        <v>281.6242620553345</v>
      </c>
      <c r="G347">
        <f>miia*Alfa1*SIN(miia*C347)-miib*Alfa2*SIN(miib*C347)</f>
        <v>-85.889474858543707</v>
      </c>
      <c r="Q347">
        <f t="shared" si="58"/>
        <v>0</v>
      </c>
      <c r="R347">
        <f t="shared" si="63"/>
        <v>326</v>
      </c>
      <c r="S347">
        <f t="shared" si="59"/>
        <v>3.2599999999999745</v>
      </c>
      <c r="T347" s="13">
        <f t="shared" si="60"/>
        <v>-7.9640818788929391</v>
      </c>
      <c r="U347" s="14">
        <f t="shared" si="61"/>
        <v>-11.842333880620366</v>
      </c>
    </row>
    <row r="348" spans="1:21">
      <c r="A348">
        <f t="shared" si="56"/>
        <v>0</v>
      </c>
      <c r="B348">
        <f t="shared" si="62"/>
        <v>327</v>
      </c>
      <c r="C348">
        <f t="shared" si="57"/>
        <v>3.2699999999999743</v>
      </c>
      <c r="D348" s="13">
        <f>(Alfa1*SIN(miia*C348)-Alfa2*SIN(miib*C348))</f>
        <v>50.326069368476283</v>
      </c>
      <c r="E348" s="14">
        <f>-(Alfa1*COS(miia*C348)-Alfa2*COS(miib*C348))</f>
        <v>-30.775386541212576</v>
      </c>
      <c r="F348">
        <f>(miia*Alfa1*COS(miia*C348)-miib*Alfa2*COS(miib*C348))</f>
        <v>252.86057216817858</v>
      </c>
      <c r="G348">
        <f>miia*Alfa1*SIN(miia*C348)-miib*Alfa2*SIN(miib*C348)</f>
        <v>-84.081194691170651</v>
      </c>
      <c r="Q348">
        <f t="shared" si="58"/>
        <v>0</v>
      </c>
      <c r="R348">
        <f t="shared" si="63"/>
        <v>327</v>
      </c>
      <c r="S348">
        <f t="shared" si="59"/>
        <v>3.2699999999999743</v>
      </c>
      <c r="T348" s="13">
        <f t="shared" si="60"/>
        <v>-14.582611187396376</v>
      </c>
      <c r="U348" s="14">
        <f t="shared" si="61"/>
        <v>-19.502915550265126</v>
      </c>
    </row>
    <row r="349" spans="1:21">
      <c r="A349">
        <f t="shared" si="56"/>
        <v>0</v>
      </c>
      <c r="B349">
        <f t="shared" si="62"/>
        <v>328</v>
      </c>
      <c r="C349">
        <f t="shared" si="57"/>
        <v>3.279999999999974</v>
      </c>
      <c r="D349" s="13">
        <f>(Alfa1*SIN(miia*C349)-Alfa2*SIN(miib*C349))</f>
        <v>52.706062314728428</v>
      </c>
      <c r="E349" s="14">
        <f>-(Alfa1*COS(miia*C349)-Alfa2*COS(miib*C349))</f>
        <v>-31.599311267959493</v>
      </c>
      <c r="F349">
        <f>(miia*Alfa1*COS(miia*C349)-miib*Alfa2*COS(miib*C349))</f>
        <v>222.97045969991237</v>
      </c>
      <c r="G349">
        <f>miia*Alfa1*SIN(miia*C349)-miib*Alfa2*SIN(miib*C349)</f>
        <v>-80.385945503790055</v>
      </c>
      <c r="Q349">
        <f t="shared" si="58"/>
        <v>0</v>
      </c>
      <c r="R349">
        <f t="shared" si="63"/>
        <v>328</v>
      </c>
      <c r="S349">
        <f t="shared" si="59"/>
        <v>3.279999999999974</v>
      </c>
      <c r="T349" s="13">
        <f t="shared" si="60"/>
        <v>-21.622721906988062</v>
      </c>
      <c r="U349" s="14">
        <f t="shared" si="61"/>
        <v>-26.090262168074474</v>
      </c>
    </row>
    <row r="350" spans="1:21">
      <c r="A350">
        <f t="shared" si="56"/>
        <v>0</v>
      </c>
      <c r="B350">
        <f t="shared" si="62"/>
        <v>329</v>
      </c>
      <c r="C350">
        <f t="shared" si="57"/>
        <v>3.2899999999999738</v>
      </c>
      <c r="D350" s="13">
        <f>(Alfa1*SIN(miia*C350)-Alfa2*SIN(miib*C350))</f>
        <v>54.782538485810349</v>
      </c>
      <c r="E350" s="14">
        <f>-(Alfa1*COS(miia*C350)-Alfa2*COS(miib*C350))</f>
        <v>-32.376707296087091</v>
      </c>
      <c r="F350">
        <f>(miia*Alfa1*COS(miia*C350)-miib*Alfa2*COS(miib*C350))</f>
        <v>192.19850597369472</v>
      </c>
      <c r="G350">
        <f>miia*Alfa1*SIN(miia*C350)-miib*Alfa2*SIN(miib*C350)</f>
        <v>-74.771982635142535</v>
      </c>
      <c r="Q350">
        <f t="shared" si="58"/>
        <v>0</v>
      </c>
      <c r="R350">
        <f t="shared" si="63"/>
        <v>329</v>
      </c>
      <c r="S350">
        <f t="shared" si="59"/>
        <v>3.2899999999999738</v>
      </c>
      <c r="T350" s="13">
        <f t="shared" si="60"/>
        <v>-28.82825877079793</v>
      </c>
      <c r="U350" s="14">
        <f t="shared" si="61"/>
        <v>-31.443361693315932</v>
      </c>
    </row>
    <row r="351" spans="1:21">
      <c r="A351">
        <f t="shared" si="56"/>
        <v>0</v>
      </c>
      <c r="B351">
        <f t="shared" si="62"/>
        <v>330</v>
      </c>
      <c r="C351">
        <f t="shared" si="57"/>
        <v>3.2999999999999736</v>
      </c>
      <c r="D351" s="13">
        <f>(Alfa1*SIN(miia*C351)-Alfa2*SIN(miib*C351))</f>
        <v>56.547926046391076</v>
      </c>
      <c r="E351" s="14">
        <f>-(Alfa1*COS(miia*C351)-Alfa2*COS(miib*C351))</f>
        <v>-33.088320118662914</v>
      </c>
      <c r="F351">
        <f>(miia*Alfa1*COS(miia*C351)-miib*Alfa2*COS(miib*C351))</f>
        <v>160.79473906533579</v>
      </c>
      <c r="G351">
        <f>miia*Alfa1*SIN(miia*C351)-miib*Alfa2*SIN(miib*C351)</f>
        <v>-67.229520805589317</v>
      </c>
      <c r="Q351">
        <f t="shared" si="58"/>
        <v>0</v>
      </c>
      <c r="R351">
        <f t="shared" si="63"/>
        <v>330</v>
      </c>
      <c r="S351">
        <f t="shared" si="59"/>
        <v>3.2999999999999736</v>
      </c>
      <c r="T351" s="13">
        <f t="shared" si="60"/>
        <v>-35.926205494574788</v>
      </c>
      <c r="U351" s="14">
        <f t="shared" si="61"/>
        <v>-35.452347111620497</v>
      </c>
    </row>
    <row r="352" spans="1:21">
      <c r="A352">
        <f t="shared" si="56"/>
        <v>0</v>
      </c>
      <c r="B352">
        <f t="shared" si="62"/>
        <v>331</v>
      </c>
      <c r="C352">
        <f t="shared" si="57"/>
        <v>3.3099999999999734</v>
      </c>
      <c r="D352" s="13">
        <f>(Alfa1*SIN(miia*C352)-Alfa2*SIN(miib*C352))</f>
        <v>57.997170877742114</v>
      </c>
      <c r="E352" s="14">
        <f>-(Alfa1*COS(miia*C352)-Alfa2*COS(miib*C352))</f>
        <v>-33.714908361635501</v>
      </c>
      <c r="F352">
        <f>(miia*Alfa1*COS(miia*C352)-miib*Alfa2*COS(miib*C352))</f>
        <v>129.01227916330242</v>
      </c>
      <c r="G352">
        <f>miia*Alfa1*SIN(miia*C352)-miib*Alfa2*SIN(miib*C352)</f>
        <v>-57.770996549438308</v>
      </c>
      <c r="Q352">
        <f t="shared" si="58"/>
        <v>0</v>
      </c>
      <c r="R352">
        <f t="shared" si="63"/>
        <v>331</v>
      </c>
      <c r="S352">
        <f t="shared" si="59"/>
        <v>3.3099999999999734</v>
      </c>
      <c r="T352" s="13">
        <f t="shared" si="60"/>
        <v>-42.637426735740554</v>
      </c>
      <c r="U352" s="14">
        <f t="shared" si="61"/>
        <v>-38.061841907012131</v>
      </c>
    </row>
    <row r="353" spans="1:21">
      <c r="A353">
        <f t="shared" si="56"/>
        <v>0</v>
      </c>
      <c r="B353">
        <f t="shared" si="62"/>
        <v>332</v>
      </c>
      <c r="C353">
        <f t="shared" si="57"/>
        <v>3.3199999999999732</v>
      </c>
      <c r="D353" s="13">
        <f>(Alfa1*SIN(miia*C353)-Alfa2*SIN(miib*C353))</f>
        <v>59.127755620750669</v>
      </c>
      <c r="E353" s="14">
        <f>-(Alfa1*COS(miia*C353)-Alfa2*COS(miib*C353))</f>
        <v>-34.237466358901017</v>
      </c>
      <c r="F353">
        <f>(miia*Alfa1*COS(miia*C353)-miib*Alfa2*COS(miib*C353))</f>
        <v>97.10496108353351</v>
      </c>
      <c r="G353">
        <f>miia*Alfa1*SIN(miia*C353)-miib*Alfa2*SIN(miib*C353)</f>
        <v>-46.431101233557143</v>
      </c>
      <c r="Q353">
        <f t="shared" si="58"/>
        <v>0</v>
      </c>
      <c r="R353">
        <f t="shared" si="63"/>
        <v>332</v>
      </c>
      <c r="S353">
        <f t="shared" si="59"/>
        <v>3.3199999999999732</v>
      </c>
      <c r="T353" s="13">
        <f t="shared" si="60"/>
        <v>-48.68775799665903</v>
      </c>
      <c r="U353" s="14">
        <f t="shared" si="61"/>
        <v>-39.272124128149834</v>
      </c>
    </row>
    <row r="354" spans="1:21">
      <c r="A354">
        <f t="shared" si="56"/>
        <v>0</v>
      </c>
      <c r="B354">
        <f t="shared" si="62"/>
        <v>333</v>
      </c>
      <c r="C354">
        <f t="shared" si="57"/>
        <v>3.329999999999973</v>
      </c>
      <c r="D354" s="13">
        <f>(Alfa1*SIN(miia*C354)-Alfa2*SIN(miib*C354))</f>
        <v>59.939694927228764</v>
      </c>
      <c r="E354" s="14">
        <f>-(Alfa1*COS(miia*C354)-Alfa2*COS(miib*C354))</f>
        <v>-34.63744590650748</v>
      </c>
      <c r="F354">
        <f>(miia*Alfa1*COS(miia*C354)-miib*Alfa2*COS(miib*C354))</f>
        <v>65.324957315239814</v>
      </c>
      <c r="G354">
        <f>miia*Alfa1*SIN(miia*C354)-miib*Alfa2*SIN(miib*C354)</f>
        <v>-33.26658393925922</v>
      </c>
      <c r="Q354">
        <f t="shared" si="58"/>
        <v>0</v>
      </c>
      <c r="R354">
        <f t="shared" si="63"/>
        <v>333</v>
      </c>
      <c r="S354">
        <f t="shared" si="59"/>
        <v>3.329999999999973</v>
      </c>
      <c r="T354" s="13">
        <f t="shared" si="60"/>
        <v>-53.819001735773888</v>
      </c>
      <c r="U354" s="14">
        <f t="shared" si="61"/>
        <v>-39.138073068656475</v>
      </c>
    </row>
    <row r="355" spans="1:21">
      <c r="A355">
        <f t="shared" si="56"/>
        <v>0</v>
      </c>
      <c r="B355">
        <f t="shared" si="62"/>
        <v>334</v>
      </c>
      <c r="C355">
        <f t="shared" si="57"/>
        <v>3.3399999999999728</v>
      </c>
      <c r="D355" s="13">
        <f>(Alfa1*SIN(miia*C355)-Alfa2*SIN(miib*C355))</f>
        <v>60.43550704170638</v>
      </c>
      <c r="E355" s="14">
        <f>-(Alfa1*COS(miia*C355)-Alfa2*COS(miib*C355))</f>
        <v>-34.896974900680107</v>
      </c>
      <c r="F355">
        <f>(miia*Alfa1*COS(miia*C355)-miib*Alfa2*COS(miib*C355))</f>
        <v>33.920424949242943</v>
      </c>
      <c r="G355">
        <f>miia*Alfa1*SIN(miia*C355)-miib*Alfa2*SIN(miib*C355)</f>
        <v>-18.355825803292731</v>
      </c>
      <c r="Q355">
        <f t="shared" si="58"/>
        <v>0</v>
      </c>
      <c r="R355">
        <f t="shared" si="63"/>
        <v>334</v>
      </c>
      <c r="S355">
        <f t="shared" si="59"/>
        <v>3.3399999999999728</v>
      </c>
      <c r="T355" s="13">
        <f t="shared" si="60"/>
        <v>-57.799390646537404</v>
      </c>
      <c r="U355" s="14">
        <f t="shared" si="61"/>
        <v>-37.765950967722411</v>
      </c>
    </row>
    <row r="356" spans="1:21">
      <c r="A356">
        <f t="shared" si="56"/>
        <v>0</v>
      </c>
      <c r="B356">
        <f t="shared" si="62"/>
        <v>335</v>
      </c>
      <c r="C356">
        <f t="shared" si="57"/>
        <v>3.3499999999999726</v>
      </c>
      <c r="D356" s="13">
        <f>(Alfa1*SIN(miia*C356)-Alfa2*SIN(miib*C356))</f>
        <v>60.620162068316276</v>
      </c>
      <c r="E356" s="14">
        <f>-(Alfa1*COS(miia*C356)-Alfa2*COS(miib*C356))</f>
        <v>-34.999070591848863</v>
      </c>
      <c r="F356">
        <f>(miia*Alfa1*COS(miia*C356)-miib*Alfa2*COS(miib*C356))</f>
        <v>3.1331995837446556</v>
      </c>
      <c r="G356">
        <f>miia*Alfa1*SIN(miia*C356)-miib*Alfa2*SIN(miib*C356)</f>
        <v>-1.7981897176779</v>
      </c>
      <c r="Q356">
        <f t="shared" si="58"/>
        <v>0</v>
      </c>
      <c r="R356">
        <f t="shared" si="63"/>
        <v>335</v>
      </c>
      <c r="S356">
        <f t="shared" si="59"/>
        <v>3.3499999999999726</v>
      </c>
      <c r="T356" s="13">
        <f t="shared" si="60"/>
        <v>-60.433099270052168</v>
      </c>
      <c r="U356" s="14">
        <f t="shared" si="61"/>
        <v>-35.308158330199241</v>
      </c>
    </row>
    <row r="357" spans="1:21">
      <c r="A357">
        <f t="shared" si="56"/>
        <v>0</v>
      </c>
      <c r="B357">
        <f t="shared" si="62"/>
        <v>336</v>
      </c>
      <c r="C357">
        <f t="shared" si="57"/>
        <v>3.3599999999999723</v>
      </c>
      <c r="D357" s="13">
        <f>(Alfa1*SIN(miia*C357)-Alfa2*SIN(miib*C357))</f>
        <v>60.50100750608793</v>
      </c>
      <c r="E357" s="14">
        <f>-(Alfa1*COS(miia*C357)-Alfa2*COS(miib*C357))</f>
        <v>-34.927845237228709</v>
      </c>
      <c r="F357">
        <f>(miia*Alfa1*COS(miia*C357)-miib*Alfa2*COS(miib*C357))</f>
        <v>-26.803441184247262</v>
      </c>
      <c r="G357">
        <f>miia*Alfa1*SIN(miia*C357)-miib*Alfa2*SIN(miib*C357)</f>
        <v>16.286848446129198</v>
      </c>
      <c r="Q357">
        <f t="shared" si="58"/>
        <v>0</v>
      </c>
      <c r="R357">
        <f t="shared" si="63"/>
        <v>336</v>
      </c>
      <c r="S357">
        <f t="shared" si="59"/>
        <v>3.3599999999999723</v>
      </c>
      <c r="T357" s="13">
        <f t="shared" si="60"/>
        <v>-61.568422027897547</v>
      </c>
      <c r="U357" s="14">
        <f t="shared" si="61"/>
        <v>-31.956182030011696</v>
      </c>
    </row>
    <row r="358" spans="1:21">
      <c r="A358">
        <f t="shared" si="56"/>
        <v>0</v>
      </c>
      <c r="B358">
        <f t="shared" si="62"/>
        <v>337</v>
      </c>
      <c r="C358">
        <f t="shared" si="57"/>
        <v>3.3699999999999721</v>
      </c>
      <c r="D358" s="13">
        <f>(Alfa1*SIN(miia*C358)-Alfa2*SIN(miib*C358))</f>
        <v>60.087671858675563</v>
      </c>
      <c r="E358" s="14">
        <f>-(Alfa1*COS(miia*C358)-Alfa2*COS(miib*C358))</f>
        <v>-34.668702007241706</v>
      </c>
      <c r="F358">
        <f>(miia*Alfa1*COS(miia*C358)-miib*Alfa2*COS(miib*C358))</f>
        <v>-55.666922784799283</v>
      </c>
      <c r="G358">
        <f>miia*Alfa1*SIN(miia*C358)-miib*Alfa2*SIN(miib*C358)</f>
        <v>35.760778718190693</v>
      </c>
      <c r="Q358">
        <f t="shared" si="58"/>
        <v>0</v>
      </c>
      <c r="R358">
        <f t="shared" si="63"/>
        <v>337</v>
      </c>
      <c r="S358">
        <f t="shared" si="59"/>
        <v>3.3699999999999721</v>
      </c>
      <c r="T358" s="13">
        <f t="shared" si="60"/>
        <v>-61.104287934970451</v>
      </c>
      <c r="U358" s="14">
        <f t="shared" si="61"/>
        <v>-27.932027087320535</v>
      </c>
    </row>
    <row r="359" spans="1:21">
      <c r="A359">
        <f t="shared" si="56"/>
        <v>0</v>
      </c>
      <c r="B359">
        <f t="shared" si="62"/>
        <v>338</v>
      </c>
      <c r="C359">
        <f t="shared" si="57"/>
        <v>3.3799999999999719</v>
      </c>
      <c r="D359" s="13">
        <f>(Alfa1*SIN(miia*C359)-Alfa2*SIN(miib*C359))</f>
        <v>59.391947339050198</v>
      </c>
      <c r="E359" s="14">
        <f>-(Alfa1*COS(miia*C359)-Alfa2*COS(miib*C359))</f>
        <v>-34.208519095465</v>
      </c>
      <c r="F359">
        <f>(miia*Alfa1*COS(miia*C359)-miib*Alfa2*COS(miib*C359))</f>
        <v>-83.247406250338699</v>
      </c>
      <c r="G359">
        <f>miia*Alfa1*SIN(miia*C359)-miib*Alfa2*SIN(miib*C359)</f>
        <v>56.467335523520006</v>
      </c>
      <c r="Q359">
        <f t="shared" si="58"/>
        <v>0</v>
      </c>
      <c r="R359">
        <f t="shared" si="63"/>
        <v>338</v>
      </c>
      <c r="S359">
        <f t="shared" si="59"/>
        <v>3.3799999999999719</v>
      </c>
      <c r="T359" s="13">
        <f t="shared" si="60"/>
        <v>-58.994847608287181</v>
      </c>
      <c r="U359" s="14">
        <f t="shared" si="61"/>
        <v>-23.478483042106291</v>
      </c>
    </row>
    <row r="360" spans="1:21">
      <c r="A360">
        <f t="shared" si="56"/>
        <v>0</v>
      </c>
      <c r="B360">
        <f t="shared" si="62"/>
        <v>339</v>
      </c>
      <c r="C360">
        <f t="shared" si="57"/>
        <v>3.3899999999999717</v>
      </c>
      <c r="D360" s="13">
        <f>(Alfa1*SIN(miia*C360)-Alfa2*SIN(miib*C360))</f>
        <v>58.427652893846769</v>
      </c>
      <c r="E360" s="14">
        <f>-(Alfa1*COS(miia*C360)-Alfa2*COS(miib*C360))</f>
        <v>-33.535820096900856</v>
      </c>
      <c r="F360">
        <f>(miia*Alfa1*COS(miia*C360)-miib*Alfa2*COS(miib*C360))</f>
        <v>-109.34968850964981</v>
      </c>
      <c r="G360">
        <f>miia*Alfa1*SIN(miia*C360)-miib*Alfa2*SIN(miib*C360)</f>
        <v>78.23396327724646</v>
      </c>
      <c r="Q360">
        <f t="shared" si="58"/>
        <v>0</v>
      </c>
      <c r="R360">
        <f t="shared" si="63"/>
        <v>339</v>
      </c>
      <c r="S360">
        <f t="shared" si="59"/>
        <v>3.3899999999999717</v>
      </c>
      <c r="T360" s="13">
        <f t="shared" si="60"/>
        <v>-55.251944130545496</v>
      </c>
      <c r="U360" s="14">
        <f t="shared" si="61"/>
        <v>-18.848621795662478</v>
      </c>
    </row>
    <row r="361" spans="1:21">
      <c r="A361">
        <f t="shared" si="56"/>
        <v>0</v>
      </c>
      <c r="B361">
        <f t="shared" si="62"/>
        <v>340</v>
      </c>
      <c r="C361">
        <f t="shared" si="57"/>
        <v>3.3999999999999715</v>
      </c>
      <c r="D361" s="13">
        <f>(Alfa1*SIN(miia*C361)-Alfa2*SIN(miib*C361))</f>
        <v>57.210478963850335</v>
      </c>
      <c r="E361" s="14">
        <f>-(Alfa1*COS(miia*C361)-Alfa2*COS(miib*C361))</f>
        <v>-32.640928854051509</v>
      </c>
      <c r="F361">
        <f>(miia*Alfa1*COS(miia*C361)-miib*Alfa2*COS(miib*C361))</f>
        <v>-133.79495190430163</v>
      </c>
      <c r="G361">
        <f>miia*Alfa1*SIN(miia*C361)-miib*Alfa2*SIN(miib*C361)</f>
        <v>100.87345467715897</v>
      </c>
      <c r="Q361">
        <f t="shared" si="58"/>
        <v>0</v>
      </c>
      <c r="R361">
        <f t="shared" si="63"/>
        <v>340</v>
      </c>
      <c r="S361">
        <f t="shared" si="59"/>
        <v>3.3999999999999715</v>
      </c>
      <c r="T361" s="13">
        <f t="shared" si="60"/>
        <v>-49.945362838343222</v>
      </c>
      <c r="U361" s="14">
        <f t="shared" si="61"/>
        <v>-14.294953830112357</v>
      </c>
    </row>
    <row r="362" spans="1:21">
      <c r="A362">
        <f t="shared" si="56"/>
        <v>0</v>
      </c>
      <c r="B362">
        <f t="shared" si="62"/>
        <v>341</v>
      </c>
      <c r="C362">
        <f t="shared" si="57"/>
        <v>3.4099999999999713</v>
      </c>
      <c r="D362" s="13">
        <f>(Alfa1*SIN(miia*C362)-Alfa2*SIN(miib*C362))</f>
        <v>55.757815574629007</v>
      </c>
      <c r="E362" s="14">
        <f>-(Alfa1*COS(miia*C362)-Alfa2*COS(miib*C362))</f>
        <v>-31.516107123205877</v>
      </c>
      <c r="F362">
        <f>(miia*Alfa1*COS(miia*C362)-miib*Alfa2*COS(miib*C362))</f>
        <v>-156.42234594897133</v>
      </c>
      <c r="G362">
        <f>miia*Alfa1*SIN(miia*C362)-miib*Alfa2*SIN(miib*C362)</f>
        <v>124.18574553882524</v>
      </c>
      <c r="Q362">
        <f t="shared" si="58"/>
        <v>0</v>
      </c>
      <c r="R362">
        <f t="shared" si="63"/>
        <v>341</v>
      </c>
      <c r="S362">
        <f t="shared" si="59"/>
        <v>3.4099999999999713</v>
      </c>
      <c r="T362" s="13">
        <f t="shared" si="60"/>
        <v>-43.200842863447527</v>
      </c>
      <c r="U362" s="14">
        <f t="shared" si="61"/>
        <v>-10.058682653000634</v>
      </c>
    </row>
    <row r="363" spans="1:21">
      <c r="A363">
        <f t="shared" si="56"/>
        <v>0</v>
      </c>
      <c r="B363">
        <f t="shared" si="62"/>
        <v>342</v>
      </c>
      <c r="C363">
        <f t="shared" si="57"/>
        <v>3.4199999999999711</v>
      </c>
      <c r="D363" s="13">
        <f>(Alfa1*SIN(miia*C363)-Alfa2*SIN(miib*C363))</f>
        <v>54.08856551280396</v>
      </c>
      <c r="E363" s="14">
        <f>-(Alfa1*COS(miia*C363)-Alfa2*COS(miib*C363))</f>
        <v>-30.155673582978661</v>
      </c>
      <c r="F363">
        <f>(miia*Alfa1*COS(miia*C363)-miib*Alfa2*COS(miib*C363))</f>
        <v>-177.09038604350533</v>
      </c>
      <c r="G363">
        <f>miia*Alfa1*SIN(miia*C363)-miib*Alfa2*SIN(miib*C363)</f>
        <v>147.95984842909252</v>
      </c>
      <c r="Q363">
        <f t="shared" si="58"/>
        <v>0</v>
      </c>
      <c r="R363">
        <f t="shared" si="63"/>
        <v>342</v>
      </c>
      <c r="S363">
        <f t="shared" si="59"/>
        <v>3.4199999999999711</v>
      </c>
      <c r="T363" s="13">
        <f t="shared" si="60"/>
        <v>-35.195921770682155</v>
      </c>
      <c r="U363" s="14">
        <f t="shared" si="61"/>
        <v>-6.3594926402782068</v>
      </c>
    </row>
    <row r="364" spans="1:21">
      <c r="A364">
        <f t="shared" si="56"/>
        <v>0</v>
      </c>
      <c r="B364">
        <f t="shared" si="62"/>
        <v>343</v>
      </c>
      <c r="C364">
        <f t="shared" si="57"/>
        <v>3.4299999999999708</v>
      </c>
      <c r="D364" s="13">
        <f>(Alfa1*SIN(miia*C364)-Alfa2*SIN(miib*C364))</f>
        <v>52.222944487304666</v>
      </c>
      <c r="E364" s="14">
        <f>-(Alfa1*COS(miia*C364)-Alfa2*COS(miib*C364))</f>
        <v>-28.556102891805207</v>
      </c>
      <c r="F364">
        <f>(miia*Alfa1*COS(miia*C364)-miib*Alfa2*COS(miib*C364))</f>
        <v>-195.67815568221826</v>
      </c>
      <c r="G364">
        <f>miia*Alfa1*SIN(miia*C364)-miib*Alfa2*SIN(miib*C364)</f>
        <v>171.97590594101246</v>
      </c>
      <c r="Q364">
        <f t="shared" si="58"/>
        <v>0</v>
      </c>
      <c r="R364">
        <f t="shared" si="63"/>
        <v>343</v>
      </c>
      <c r="S364">
        <f t="shared" si="59"/>
        <v>3.4299999999999708</v>
      </c>
      <c r="T364" s="13">
        <f t="shared" si="60"/>
        <v>-26.153770386142305</v>
      </c>
      <c r="U364" s="14">
        <f t="shared" si="61"/>
        <v>-3.3862833605360385</v>
      </c>
    </row>
    <row r="365" spans="1:21">
      <c r="A365">
        <f t="shared" si="56"/>
        <v>0</v>
      </c>
      <c r="B365">
        <f t="shared" si="62"/>
        <v>344</v>
      </c>
      <c r="C365">
        <f t="shared" si="57"/>
        <v>3.4399999999999706</v>
      </c>
      <c r="D365" s="13">
        <f>(Alfa1*SIN(miia*C365)-Alfa2*SIN(miib*C365))</f>
        <v>50.182270299743564</v>
      </c>
      <c r="E365" s="14">
        <f>-(Alfa1*COS(miia*C365)-Alfa2*COS(miib*C365))</f>
        <v>-26.716103698932717</v>
      </c>
      <c r="F365">
        <f>(miia*Alfa1*COS(miia*C365)-miib*Alfa2*COS(miib*C365))</f>
        <v>-212.08630067693744</v>
      </c>
      <c r="G365">
        <f>miia*Alfa1*SIN(miia*C365)-miib*Alfa2*SIN(miib*C365)</f>
        <v>196.00734323167359</v>
      </c>
      <c r="Q365">
        <f t="shared" si="58"/>
        <v>0</v>
      </c>
      <c r="R365">
        <f t="shared" si="63"/>
        <v>344</v>
      </c>
      <c r="S365">
        <f t="shared" si="59"/>
        <v>3.4399999999999706</v>
      </c>
      <c r="T365" s="13">
        <f t="shared" si="60"/>
        <v>-16.335254482384681</v>
      </c>
      <c r="U365" s="14">
        <f t="shared" si="61"/>
        <v>-1.2892248450387671</v>
      </c>
    </row>
    <row r="366" spans="1:21">
      <c r="A366">
        <f t="shared" si="56"/>
        <v>0</v>
      </c>
      <c r="B366">
        <f t="shared" si="62"/>
        <v>345</v>
      </c>
      <c r="C366">
        <f t="shared" si="57"/>
        <v>3.4499999999999704</v>
      </c>
      <c r="D366" s="13">
        <f>(Alfa1*SIN(miia*C366)-Alfa2*SIN(miib*C366))</f>
        <v>47.988743152551791</v>
      </c>
      <c r="E366" s="14">
        <f>-(Alfa1*COS(miia*C366)-Alfa2*COS(miib*C366))</f>
        <v>-24.636674722505944</v>
      </c>
      <c r="F366">
        <f>(miia*Alfa1*COS(miia*C366)-miib*Alfa2*COS(miib*C366))</f>
        <v>-226.23780599452405</v>
      </c>
      <c r="G366">
        <f>miia*Alfa1*SIN(miia*C366)-miib*Alfa2*SIN(miib*C366)</f>
        <v>219.82309842593105</v>
      </c>
      <c r="Q366">
        <f t="shared" si="58"/>
        <v>0</v>
      </c>
      <c r="R366">
        <f t="shared" si="63"/>
        <v>345</v>
      </c>
      <c r="S366">
        <f t="shared" si="59"/>
        <v>3.4499999999999704</v>
      </c>
      <c r="T366" s="13">
        <f t="shared" si="60"/>
        <v>-6.0295302161145967</v>
      </c>
      <c r="U366" s="14">
        <f t="shared" si="61"/>
        <v>-0.17345467042825502</v>
      </c>
    </row>
    <row r="367" spans="1:21">
      <c r="A367">
        <f t="shared" si="56"/>
        <v>0</v>
      </c>
      <c r="B367">
        <f t="shared" si="62"/>
        <v>346</v>
      </c>
      <c r="C367">
        <f t="shared" si="57"/>
        <v>3.4599999999999702</v>
      </c>
      <c r="D367" s="13">
        <f>(Alfa1*SIN(miia*C367)-Alfa2*SIN(miib*C367))</f>
        <v>45.665219306685422</v>
      </c>
      <c r="E367" s="14">
        <f>-(Alfa1*COS(miia*C367)-Alfa2*COS(miib*C367))</f>
        <v>-22.321138226514055</v>
      </c>
      <c r="F367">
        <f>(miia*Alfa1*COS(miia*C367)-miib*Alfa2*COS(miib*C367))</f>
        <v>-238.07854798658832</v>
      </c>
      <c r="G367">
        <f>miia*Alfa1*SIN(miia*C367)-miib*Alfa2*SIN(miib*C367)</f>
        <v>243.18990868425578</v>
      </c>
      <c r="Q367">
        <f t="shared" si="58"/>
        <v>0</v>
      </c>
      <c r="R367">
        <f t="shared" si="63"/>
        <v>346</v>
      </c>
      <c r="S367">
        <f t="shared" si="59"/>
        <v>3.4599999999999702</v>
      </c>
      <c r="T367" s="13">
        <f t="shared" si="60"/>
        <v>4.4564616964384083</v>
      </c>
      <c r="U367" s="14">
        <f t="shared" si="61"/>
        <v>-9.4671290004494299E-2</v>
      </c>
    </row>
    <row r="368" spans="1:21">
      <c r="A368">
        <f t="shared" si="56"/>
        <v>0</v>
      </c>
      <c r="B368">
        <f t="shared" si="62"/>
        <v>347</v>
      </c>
      <c r="C368">
        <f t="shared" si="57"/>
        <v>3.46999999999997</v>
      </c>
      <c r="D368" s="13">
        <f>(Alfa1*SIN(miia*C368)-Alfa2*SIN(miib*C368))</f>
        <v>43.23498036175463</v>
      </c>
      <c r="E368" s="14">
        <f>-(Alfa1*COS(miia*C368)-Alfa2*COS(miib*C368))</f>
        <v>-19.775150453495417</v>
      </c>
      <c r="F368">
        <f>(miia*Alfa1*COS(miia*C368)-miib*Alfa2*COS(miib*C368))</f>
        <v>-247.57761703674927</v>
      </c>
      <c r="G368">
        <f>miia*Alfa1*SIN(miia*C368)-miib*Alfa2*SIN(miib*C368)</f>
        <v>265.87462914956785</v>
      </c>
      <c r="Q368">
        <f t="shared" si="58"/>
        <v>0</v>
      </c>
      <c r="R368">
        <f t="shared" si="63"/>
        <v>347</v>
      </c>
      <c r="S368">
        <f t="shared" si="59"/>
        <v>3.46999999999997</v>
      </c>
      <c r="T368" s="13">
        <f t="shared" si="60"/>
        <v>14.809194443062411</v>
      </c>
      <c r="U368" s="14">
        <f t="shared" si="61"/>
        <v>-1.0568014434222768</v>
      </c>
    </row>
    <row r="369" spans="1:21">
      <c r="A369">
        <f t="shared" si="56"/>
        <v>0</v>
      </c>
      <c r="B369">
        <f t="shared" si="62"/>
        <v>348</v>
      </c>
      <c r="C369">
        <f t="shared" si="57"/>
        <v>3.4799999999999698</v>
      </c>
      <c r="D369" s="13">
        <f>(Alfa1*SIN(miia*C369)-Alfa2*SIN(miib*C369))</f>
        <v>40.721500469715735</v>
      </c>
      <c r="E369" s="14">
        <f>-(Alfa1*COS(miia*C369)-Alfa2*COS(miib*C369))</f>
        <v>-17.006688799709046</v>
      </c>
      <c r="F369">
        <f>(miia*Alfa1*COS(miia*C369)-miib*Alfa2*COS(miib*C369))</f>
        <v>-254.72740794691867</v>
      </c>
      <c r="G369">
        <f>miia*Alfa1*SIN(miia*C369)-miib*Alfa2*SIN(miib*C369)</f>
        <v>287.64656163229836</v>
      </c>
      <c r="Q369">
        <f t="shared" si="58"/>
        <v>0</v>
      </c>
      <c r="R369">
        <f t="shared" si="63"/>
        <v>348</v>
      </c>
      <c r="S369">
        <f t="shared" si="59"/>
        <v>3.4799999999999698</v>
      </c>
      <c r="T369" s="13">
        <f t="shared" si="60"/>
        <v>24.720010144904506</v>
      </c>
      <c r="U369" s="14">
        <f t="shared" si="61"/>
        <v>-3.0118357575707062</v>
      </c>
    </row>
    <row r="370" spans="1:21">
      <c r="A370">
        <f t="shared" si="56"/>
        <v>0</v>
      </c>
      <c r="B370">
        <f t="shared" si="62"/>
        <v>349</v>
      </c>
      <c r="C370">
        <f t="shared" si="57"/>
        <v>3.4899999999999696</v>
      </c>
      <c r="D370" s="13">
        <f>(Alfa1*SIN(miia*C370)-Alfa2*SIN(miib*C370))</f>
        <v>38.148213808465556</v>
      </c>
      <c r="E370" s="14">
        <f>-(Alfa1*COS(miia*C370)-Alfa2*COS(miib*C370))</f>
        <v>-14.026015751715871</v>
      </c>
      <c r="F370">
        <f>(miia*Alfa1*COS(miia*C370)-miib*Alfa2*COS(miib*C370))</f>
        <v>-259.54347770548941</v>
      </c>
      <c r="G370">
        <f>miia*Alfa1*SIN(miia*C370)-miib*Alfa2*SIN(miib*C370)</f>
        <v>308.27976976822674</v>
      </c>
      <c r="Q370">
        <f t="shared" si="58"/>
        <v>0</v>
      </c>
      <c r="R370">
        <f t="shared" si="63"/>
        <v>349</v>
      </c>
      <c r="S370">
        <f t="shared" si="59"/>
        <v>3.4899999999999696</v>
      </c>
      <c r="T370" s="13">
        <f t="shared" si="60"/>
        <v>33.896385210003423</v>
      </c>
      <c r="U370" s="14">
        <f t="shared" si="61"/>
        <v>-5.861839171168346</v>
      </c>
    </row>
    <row r="371" spans="1:21">
      <c r="A371">
        <f t="shared" si="56"/>
        <v>0</v>
      </c>
      <c r="B371">
        <f t="shared" si="62"/>
        <v>350</v>
      </c>
      <c r="C371">
        <f t="shared" si="57"/>
        <v>3.4999999999999694</v>
      </c>
      <c r="D371" s="13">
        <f>(Alfa1*SIN(miia*C371)-Alfa2*SIN(miib*C371))</f>
        <v>35.538284633611838</v>
      </c>
      <c r="E371" s="14">
        <f>-(Alfa1*COS(miia*C371)-Alfa2*COS(miib*C371))</f>
        <v>-10.845619835610398</v>
      </c>
      <c r="F371">
        <f>(miia*Alfa1*COS(miia*C371)-miib*Alfa2*COS(miib*C371))</f>
        <v>-262.06417260402117</v>
      </c>
      <c r="G371">
        <f>miia*Alfa1*SIN(miia*C371)-miib*Alfa2*SIN(miib*C371)</f>
        <v>327.55535749161538</v>
      </c>
      <c r="Q371">
        <f t="shared" si="58"/>
        <v>0</v>
      </c>
      <c r="R371">
        <f t="shared" si="63"/>
        <v>350</v>
      </c>
      <c r="S371">
        <f t="shared" si="59"/>
        <v>3.4999999999999694</v>
      </c>
      <c r="T371" s="13">
        <f t="shared" si="60"/>
        <v>42.072567286868008</v>
      </c>
      <c r="U371" s="14">
        <f t="shared" si="61"/>
        <v>-9.4630550701702276</v>
      </c>
    </row>
    <row r="372" spans="1:21">
      <c r="A372">
        <f t="shared" si="56"/>
        <v>0</v>
      </c>
      <c r="B372">
        <f t="shared" si="62"/>
        <v>351</v>
      </c>
      <c r="C372">
        <f t="shared" si="57"/>
        <v>3.5099999999999691</v>
      </c>
      <c r="D372" s="13">
        <f>(Alfa1*SIN(miia*C372)-Alfa2*SIN(miib*C372))</f>
        <v>32.914382195498447</v>
      </c>
      <c r="E372" s="14">
        <f>-(Alfa1*COS(miia*C372)-Alfa2*COS(miib*C372))</f>
        <v>-7.4801340602259181</v>
      </c>
      <c r="F372">
        <f>(miia*Alfa1*COS(miia*C372)-miib*Alfa2*COS(miib*C372))</f>
        <v>-262.35002897162713</v>
      </c>
      <c r="G372">
        <f>miia*Alfa1*SIN(miia*C372)-miib*Alfa2*SIN(miib*C372)</f>
        <v>345.26368800537296</v>
      </c>
      <c r="Q372">
        <f t="shared" si="58"/>
        <v>0</v>
      </c>
      <c r="R372">
        <f t="shared" si="63"/>
        <v>351</v>
      </c>
      <c r="S372">
        <f t="shared" si="59"/>
        <v>3.5099999999999691</v>
      </c>
      <c r="T372" s="13">
        <f t="shared" si="60"/>
        <v>49.019169998184971</v>
      </c>
      <c r="U372" s="14">
        <f t="shared" si="61"/>
        <v>-13.631937518986213</v>
      </c>
    </row>
    <row r="373" spans="1:21">
      <c r="A373">
        <f t="shared" si="56"/>
        <v>0</v>
      </c>
      <c r="B373">
        <f t="shared" si="62"/>
        <v>352</v>
      </c>
      <c r="C373">
        <f t="shared" si="57"/>
        <v>3.5199999999999689</v>
      </c>
      <c r="D373" s="13">
        <f>(Alfa1*SIN(miia*C373)-Alfa2*SIN(miib*C373))</f>
        <v>30.298462754521076</v>
      </c>
      <c r="E373" s="14">
        <f>-(Alfa1*COS(miia*C373)-Alfa2*COS(miib*C373))</f>
        <v>-3.9462325611564566</v>
      </c>
      <c r="F373">
        <f>(miia*Alfa1*COS(miia*C373)-miib*Alfa2*COS(miib*C373))</f>
        <v>-260.48295405493104</v>
      </c>
      <c r="G373">
        <f>miia*Alfa1*SIN(miia*C373)-miib*Alfa2*SIN(miib*C373)</f>
        <v>361.20652099751055</v>
      </c>
      <c r="Q373">
        <f t="shared" si="58"/>
        <v>0</v>
      </c>
      <c r="R373">
        <f t="shared" si="63"/>
        <v>352</v>
      </c>
      <c r="S373">
        <f t="shared" si="59"/>
        <v>3.5199999999999689</v>
      </c>
      <c r="T373" s="13">
        <f t="shared" si="60"/>
        <v>54.551352934302777</v>
      </c>
      <c r="U373" s="14">
        <f t="shared" si="61"/>
        <v>-18.152868092911614</v>
      </c>
    </row>
    <row r="374" spans="1:21">
      <c r="A374">
        <f t="shared" si="56"/>
        <v>0</v>
      </c>
      <c r="B374">
        <f t="shared" si="62"/>
        <v>353</v>
      </c>
      <c r="C374">
        <f t="shared" si="57"/>
        <v>3.5299999999999687</v>
      </c>
      <c r="D374" s="13">
        <f>(Alfa1*SIN(miia*C374)-Alfa2*SIN(miib*C374))</f>
        <v>27.711560851477053</v>
      </c>
      <c r="E374" s="14">
        <f>-(Alfa1*COS(miia*C374)-Alfa2*COS(miib*C374))</f>
        <v>-0.26250637119326115</v>
      </c>
      <c r="F374">
        <f>(miia*Alfa1*COS(miia*C374)-miib*Alfa2*COS(miib*C374))</f>
        <v>-256.56519576350502</v>
      </c>
      <c r="G374">
        <f>miia*Alfa1*SIN(miia*C374)-miib*Alfa2*SIN(miib*C374)</f>
        <v>375.19904664302209</v>
      </c>
      <c r="Q374">
        <f t="shared" si="58"/>
        <v>0</v>
      </c>
      <c r="R374">
        <f t="shared" si="63"/>
        <v>353</v>
      </c>
      <c r="S374">
        <f t="shared" si="59"/>
        <v>3.5299999999999687</v>
      </c>
      <c r="T374" s="13">
        <f t="shared" si="60"/>
        <v>58.535270437110498</v>
      </c>
      <c r="U374" s="14">
        <f t="shared" si="61"/>
        <v>-22.787245674985925</v>
      </c>
    </row>
    <row r="375" spans="1:21">
      <c r="A375">
        <f t="shared" si="56"/>
        <v>0</v>
      </c>
      <c r="B375">
        <f t="shared" si="62"/>
        <v>354</v>
      </c>
      <c r="C375">
        <f t="shared" si="57"/>
        <v>3.5399999999999685</v>
      </c>
      <c r="D375" s="13">
        <f>(Alfa1*SIN(miia*C375)-Alfa2*SIN(miib*C375))</f>
        <v>25.173591891881731</v>
      </c>
      <c r="E375" s="14">
        <f>-(Alfa1*COS(miia*C375)-Alfa2*COS(miib*C375))</f>
        <v>3.5506805474812388</v>
      </c>
      <c r="F375">
        <f>(miia*Alfa1*COS(miia*C375)-miib*Alfa2*COS(miib*C375))</f>
        <v>-250.7181121043036</v>
      </c>
      <c r="G375">
        <f>miia*Alfa1*SIN(miia*C375)-miib*Alfa2*SIN(miib*C375)</f>
        <v>387.07179593505646</v>
      </c>
      <c r="Q375">
        <f t="shared" si="58"/>
        <v>0</v>
      </c>
      <c r="R375">
        <f t="shared" si="63"/>
        <v>354</v>
      </c>
      <c r="S375">
        <f t="shared" si="59"/>
        <v>3.5399999999999685</v>
      </c>
      <c r="T375" s="13">
        <f t="shared" si="60"/>
        <v>60.892541276174953</v>
      </c>
      <c r="U375" s="14">
        <f t="shared" si="61"/>
        <v>-27.283581902173708</v>
      </c>
    </row>
    <row r="376" spans="1:21">
      <c r="A376">
        <f t="shared" si="56"/>
        <v>0</v>
      </c>
      <c r="B376">
        <f t="shared" si="62"/>
        <v>355</v>
      </c>
      <c r="C376">
        <f t="shared" si="57"/>
        <v>3.5499999999999683</v>
      </c>
      <c r="D376" s="13">
        <f>(Alfa1*SIN(miia*C376)-Alfa2*SIN(miib*C376))</f>
        <v>22.703167984889777</v>
      </c>
      <c r="E376" s="14">
        <f>-(Alfa1*COS(miia*C376)-Alfa2*COS(miib*C376))</f>
        <v>7.4713536753026073</v>
      </c>
      <c r="F376">
        <f>(miia*Alfa1*COS(miia*C376)-miib*Alfa2*COS(miib*C376))</f>
        <v>-243.080753122739</v>
      </c>
      <c r="G376">
        <f>miia*Alfa1*SIN(miia*C376)-miib*Alfa2*SIN(miib*C376)</f>
        <v>396.67240809855036</v>
      </c>
      <c r="Q376">
        <f t="shared" si="58"/>
        <v>0</v>
      </c>
      <c r="R376">
        <f t="shared" si="63"/>
        <v>355</v>
      </c>
      <c r="S376">
        <f t="shared" si="59"/>
        <v>3.5499999999999683</v>
      </c>
      <c r="T376" s="13">
        <f t="shared" si="60"/>
        <v>61.602569681320212</v>
      </c>
      <c r="U376" s="14">
        <f t="shared" si="61"/>
        <v>-31.388193960413805</v>
      </c>
    </row>
    <row r="377" spans="1:21">
      <c r="A377">
        <f t="shared" si="56"/>
        <v>0</v>
      </c>
      <c r="B377">
        <f t="shared" si="62"/>
        <v>356</v>
      </c>
      <c r="C377">
        <f t="shared" si="57"/>
        <v>3.5599999999999681</v>
      </c>
      <c r="D377" s="13">
        <f>(Alfa1*SIN(miia*C377)-Alfa2*SIN(miib*C377))</f>
        <v>20.317428839832303</v>
      </c>
      <c r="E377" s="14">
        <f>-(Alfa1*COS(miia*C377)-Alfa2*COS(miib*C377))</f>
        <v>11.476107191901155</v>
      </c>
      <c r="F377">
        <f>(miia*Alfa1*COS(miia*C377)-miib*Alfa2*COS(miib*C377))</f>
        <v>-233.80827003278216</v>
      </c>
      <c r="G377">
        <f>miia*Alfa1*SIN(miia*C377)-miib*Alfa2*SIN(miib*C377)</f>
        <v>403.86723724163971</v>
      </c>
      <c r="Q377">
        <f t="shared" si="58"/>
        <v>0</v>
      </c>
      <c r="R377">
        <f t="shared" si="63"/>
        <v>356</v>
      </c>
      <c r="S377">
        <f t="shared" si="59"/>
        <v>3.5599999999999681</v>
      </c>
      <c r="T377" s="13">
        <f t="shared" si="60"/>
        <v>60.702633230501306</v>
      </c>
      <c r="U377" s="14">
        <f t="shared" si="61"/>
        <v>-34.856061778624365</v>
      </c>
    </row>
    <row r="378" spans="1:21">
      <c r="A378">
        <f t="shared" si="56"/>
        <v>0</v>
      </c>
      <c r="B378">
        <f t="shared" si="62"/>
        <v>357</v>
      </c>
      <c r="C378">
        <f t="shared" si="57"/>
        <v>3.5699999999999679</v>
      </c>
      <c r="D378" s="13">
        <f>(Alfa1*SIN(miia*C378)-Alfa2*SIN(miib*C378))</f>
        <v>18.031889367853754</v>
      </c>
      <c r="E378" s="14">
        <f>-(Alfa1*COS(miia*C378)-Alfa2*COS(miib*C378))</f>
        <v>15.540298426908057</v>
      </c>
      <c r="F378">
        <f>(miia*Alfa1*COS(miia*C378)-miib*Alfa2*COS(miib*C378))</f>
        <v>-223.07016793526427</v>
      </c>
      <c r="G378">
        <f>miia*Alfa1*SIN(miia*C378)-miib*Alfa2*SIN(miib*C378)</f>
        <v>408.54278198095608</v>
      </c>
      <c r="Q378">
        <f t="shared" si="58"/>
        <v>0</v>
      </c>
      <c r="R378">
        <f t="shared" si="63"/>
        <v>357</v>
      </c>
      <c r="S378">
        <f t="shared" si="59"/>
        <v>3.5699999999999679</v>
      </c>
      <c r="T378" s="13">
        <f t="shared" si="60"/>
        <v>58.285741415063072</v>
      </c>
      <c r="U378" s="14">
        <f t="shared" si="61"/>
        <v>-37.461409349183221</v>
      </c>
    </row>
    <row r="379" spans="1:21">
      <c r="A379">
        <f t="shared" si="56"/>
        <v>0</v>
      </c>
      <c r="B379">
        <f t="shared" si="62"/>
        <v>358</v>
      </c>
      <c r="C379">
        <f t="shared" si="57"/>
        <v>3.5799999999999677</v>
      </c>
      <c r="D379" s="13">
        <f>(Alfa1*SIN(miia*C379)-Alfa2*SIN(miib*C379))</f>
        <v>15.860305464227135</v>
      </c>
      <c r="E379" s="14">
        <f>-(Alfa1*COS(miia*C379)-Alfa2*COS(miib*C379))</f>
        <v>19.638255660622043</v>
      </c>
      <c r="F379">
        <f>(miia*Alfa1*COS(miia*C379)-miib*Alfa2*COS(miib*C379))</f>
        <v>-211.04842007517425</v>
      </c>
      <c r="G379">
        <f>miia*Alfa1*SIN(miia*C379)-miib*Alfa2*SIN(miib*C379)</f>
        <v>410.60692352083572</v>
      </c>
      <c r="Q379">
        <f t="shared" si="58"/>
        <v>0</v>
      </c>
      <c r="R379">
        <f t="shared" si="63"/>
        <v>358</v>
      </c>
      <c r="S379">
        <f t="shared" si="59"/>
        <v>3.5799999999999677</v>
      </c>
      <c r="T379" s="13">
        <f t="shared" si="60"/>
        <v>54.496356802118292</v>
      </c>
      <c r="U379" s="14">
        <f t="shared" si="61"/>
        <v>-39.007580206372296</v>
      </c>
    </row>
    <row r="380" spans="1:21">
      <c r="A380">
        <f t="shared" si="56"/>
        <v>0</v>
      </c>
      <c r="B380">
        <f t="shared" si="62"/>
        <v>359</v>
      </c>
      <c r="C380">
        <f t="shared" si="57"/>
        <v>3.5899999999999674</v>
      </c>
      <c r="D380" s="13">
        <f>(Alfa1*SIN(miia*C380)-Alfa2*SIN(miib*C380))</f>
        <v>13.814559260416797</v>
      </c>
      <c r="E380" s="14">
        <f>-(Alfa1*COS(miia*C380)-Alfa2*COS(miib*C380))</f>
        <v>23.743497294283909</v>
      </c>
      <c r="F380">
        <f>(miia*Alfa1*COS(miia*C380)-miib*Alfa2*COS(miib*C380))</f>
        <v>-197.9354629598507</v>
      </c>
      <c r="G380">
        <f>miia*Alfa1*SIN(miia*C380)-miib*Alfa2*SIN(miib*C380)</f>
        <v>409.98995955597229</v>
      </c>
      <c r="Q380">
        <f t="shared" si="58"/>
        <v>0</v>
      </c>
      <c r="R380">
        <f t="shared" si="63"/>
        <v>359</v>
      </c>
      <c r="S380">
        <f t="shared" si="59"/>
        <v>3.5899999999999674</v>
      </c>
      <c r="T380" s="13">
        <f t="shared" si="60"/>
        <v>49.524155081474007</v>
      </c>
      <c r="U380" s="14">
        <f t="shared" si="61"/>
        <v>-39.335804620887828</v>
      </c>
    </row>
    <row r="381" spans="1:21">
      <c r="A381">
        <f t="shared" si="56"/>
        <v>0</v>
      </c>
      <c r="B381">
        <f t="shared" si="62"/>
        <v>360</v>
      </c>
      <c r="C381">
        <f t="shared" si="57"/>
        <v>3.5999999999999672</v>
      </c>
      <c r="D381" s="13">
        <f>(Alfa1*SIN(miia*C381)-Alfa2*SIN(miib*C381))</f>
        <v>11.904564935678192</v>
      </c>
      <c r="E381" s="14">
        <f>-(Alfa1*COS(miia*C381)-Alfa2*COS(miib*C381))</f>
        <v>27.828960293404339</v>
      </c>
      <c r="F381">
        <f>(miia*Alfa1*COS(miia*C381)-miib*Alfa2*COS(miib*C381))</f>
        <v>-183.93209283672675</v>
      </c>
      <c r="G381">
        <f>miia*Alfa1*SIN(miia*C381)-miib*Alfa2*SIN(miib*C381)</f>
        <v>406.64542338346678</v>
      </c>
      <c r="Q381">
        <f t="shared" si="58"/>
        <v>0</v>
      </c>
      <c r="R381">
        <f t="shared" si="63"/>
        <v>360</v>
      </c>
      <c r="S381">
        <f t="shared" si="59"/>
        <v>3.5999999999999672</v>
      </c>
      <c r="T381" s="13">
        <f t="shared" si="60"/>
        <v>43.596077567200986</v>
      </c>
      <c r="U381" s="14">
        <f t="shared" si="61"/>
        <v>-38.332499726550587</v>
      </c>
    </row>
    <row r="382" spans="1:21">
      <c r="A382">
        <f t="shared" si="56"/>
        <v>0</v>
      </c>
      <c r="B382">
        <f t="shared" si="62"/>
        <v>361</v>
      </c>
      <c r="C382">
        <f t="shared" si="57"/>
        <v>3.609999999999967</v>
      </c>
      <c r="D382" s="13">
        <f>(Alfa1*SIN(miia*C382)-Alfa2*SIN(miib*C382))</f>
        <v>10.1381959679766</v>
      </c>
      <c r="E382" s="14">
        <f>-(Alfa1*COS(miia*C382)-Alfa2*COS(miib*C382))</f>
        <v>31.867235711966796</v>
      </c>
      <c r="F382">
        <f>(miia*Alfa1*COS(miia*C382)-miib*Alfa2*COS(miib*C382))</f>
        <v>-169.24528500015953</v>
      </c>
      <c r="G382">
        <f>miia*Alfa1*SIN(miia*C382)-miib*Alfa2*SIN(miib*C382)</f>
        <v>400.55067973336065</v>
      </c>
      <c r="Q382">
        <f t="shared" si="58"/>
        <v>0</v>
      </c>
      <c r="R382">
        <f t="shared" si="63"/>
        <v>361</v>
      </c>
      <c r="S382">
        <f t="shared" si="59"/>
        <v>3.609999999999967</v>
      </c>
      <c r="T382" s="13">
        <f t="shared" si="60"/>
        <v>36.966996849590288</v>
      </c>
      <c r="U382" s="14">
        <f t="shared" si="61"/>
        <v>-35.934801849491919</v>
      </c>
    </row>
    <row r="383" spans="1:21">
      <c r="A383">
        <f t="shared" si="56"/>
        <v>0</v>
      </c>
      <c r="B383">
        <f t="shared" si="62"/>
        <v>362</v>
      </c>
      <c r="C383">
        <f t="shared" si="57"/>
        <v>3.6199999999999668</v>
      </c>
      <c r="D383" s="13">
        <f>(Alfa1*SIN(miia*C383)-Alfa2*SIN(miib*C383))</f>
        <v>8.5212344853433564</v>
      </c>
      <c r="E383" s="14">
        <f>-(Alfa1*COS(miia*C383)-Alfa2*COS(miib*C383))</f>
        <v>35.830809031418404</v>
      </c>
      <c r="F383">
        <f>(miia*Alfa1*COS(miia*C383)-miib*Alfa2*COS(miib*C383))</f>
        <v>-154.08595815199894</v>
      </c>
      <c r="G383">
        <f>miia*Alfa1*SIN(miia*C383)-miib*Alfa2*SIN(miib*C383)</f>
        <v>391.70729103550195</v>
      </c>
      <c r="Q383">
        <f t="shared" si="58"/>
        <v>0</v>
      </c>
      <c r="R383">
        <f t="shared" si="63"/>
        <v>362</v>
      </c>
      <c r="S383">
        <f t="shared" si="59"/>
        <v>3.6199999999999668</v>
      </c>
      <c r="T383" s="13">
        <f t="shared" si="60"/>
        <v>29.909370595244166</v>
      </c>
      <c r="U383" s="14">
        <f t="shared" si="61"/>
        <v>-32.134100450293737</v>
      </c>
    </row>
    <row r="384" spans="1:21">
      <c r="A384">
        <f t="shared" si="56"/>
        <v>0</v>
      </c>
      <c r="B384">
        <f t="shared" si="62"/>
        <v>363</v>
      </c>
      <c r="C384">
        <f t="shared" si="57"/>
        <v>3.6299999999999666</v>
      </c>
      <c r="D384" s="13">
        <f>(Alfa1*SIN(miia*C384)-Alfa2*SIN(miib*C384))</f>
        <v>7.0573431537018365</v>
      </c>
      <c r="E384" s="14">
        <f>-(Alfa1*COS(miia*C384)-Alfa2*COS(miib*C384))</f>
        <v>39.6923029968397</v>
      </c>
      <c r="F384">
        <f>(miia*Alfa1*COS(miia*C384)-miib*Alfa2*COS(miib*C384))</f>
        <v>-138.66670657263631</v>
      </c>
      <c r="G384">
        <f>miia*Alfa1*SIN(miia*C384)-miib*Alfa2*SIN(miib*C384)</f>
        <v>380.14115011295041</v>
      </c>
      <c r="Q384">
        <f t="shared" si="58"/>
        <v>0</v>
      </c>
      <c r="R384">
        <f t="shared" si="63"/>
        <v>363</v>
      </c>
      <c r="S384">
        <f t="shared" si="59"/>
        <v>3.6299999999999666</v>
      </c>
      <c r="T384" s="13">
        <f t="shared" si="60"/>
        <v>22.702297816441973</v>
      </c>
      <c r="U384" s="14">
        <f t="shared" si="61"/>
        <v>-26.977422522857651</v>
      </c>
    </row>
    <row r="385" spans="1:21">
      <c r="A385">
        <f t="shared" si="56"/>
        <v>0</v>
      </c>
      <c r="B385">
        <f t="shared" si="62"/>
        <v>364</v>
      </c>
      <c r="C385">
        <f t="shared" si="57"/>
        <v>3.6399999999999664</v>
      </c>
      <c r="D385" s="13">
        <f>(Alfa1*SIN(miia*C385)-Alfa2*SIN(miib*C385))</f>
        <v>5.7480598079096197</v>
      </c>
      <c r="E385" s="14">
        <f>-(Alfa1*COS(miia*C385)-Alfa2*COS(miib*C385))</f>
        <v>43.424720604146451</v>
      </c>
      <c r="F385">
        <f>(miia*Alfa1*COS(miia*C385)-miib*Alfa2*COS(miib*C385))</f>
        <v>-123.199523162811</v>
      </c>
      <c r="G385">
        <f>miia*Alfa1*SIN(miia*C385)-miib*Alfa2*SIN(miib*C385)</f>
        <v>365.90237760539571</v>
      </c>
      <c r="Q385">
        <f t="shared" si="58"/>
        <v>0</v>
      </c>
      <c r="R385">
        <f t="shared" si="63"/>
        <v>364</v>
      </c>
      <c r="S385">
        <f t="shared" si="59"/>
        <v>3.6399999999999664</v>
      </c>
      <c r="T385" s="13">
        <f t="shared" si="60"/>
        <v>15.620414718138253</v>
      </c>
      <c r="U385" s="14">
        <f t="shared" si="61"/>
        <v>-20.566601855832346</v>
      </c>
    </row>
    <row r="386" spans="1:21">
      <c r="A386">
        <f t="shared" si="56"/>
        <v>0</v>
      </c>
      <c r="B386">
        <f t="shared" si="62"/>
        <v>365</v>
      </c>
      <c r="C386">
        <f t="shared" si="57"/>
        <v>3.6499999999999662</v>
      </c>
      <c r="D386" s="13">
        <f>(Alfa1*SIN(miia*C386)-Alfa2*SIN(miib*C386))</f>
        <v>4.5928148016137946</v>
      </c>
      <c r="E386" s="14">
        <f>-(Alfa1*COS(miia*C386)-Alfa2*COS(miib*C386))</f>
        <v>47.001685886844037</v>
      </c>
      <c r="F386">
        <f>(miia*Alfa1*COS(miia*C386)-miib*Alfa2*COS(miib*C386))</f>
        <v>-107.89353648870959</v>
      </c>
      <c r="G386">
        <f>miia*Alfa1*SIN(miia*C386)-miib*Alfa2*SIN(miib*C386)</f>
        <v>349.06498475725925</v>
      </c>
      <c r="Q386">
        <f t="shared" si="58"/>
        <v>0</v>
      </c>
      <c r="R386">
        <f t="shared" si="63"/>
        <v>365</v>
      </c>
      <c r="S386">
        <f t="shared" si="59"/>
        <v>3.6499999999999662</v>
      </c>
      <c r="T386" s="13">
        <f t="shared" si="60"/>
        <v>8.9230725838805665</v>
      </c>
      <c r="U386" s="14">
        <f t="shared" si="61"/>
        <v>-13.055255843420756</v>
      </c>
    </row>
    <row r="387" spans="1:21">
      <c r="A387">
        <f t="shared" si="56"/>
        <v>0</v>
      </c>
      <c r="B387">
        <f t="shared" si="62"/>
        <v>366</v>
      </c>
      <c r="C387">
        <f t="shared" si="57"/>
        <v>3.6599999999999659</v>
      </c>
      <c r="D387" s="13">
        <f>(Alfa1*SIN(miia*C387)-Alfa2*SIN(miib*C387))</f>
        <v>3.5889708207905429</v>
      </c>
      <c r="E387" s="14">
        <f>-(Alfa1*COS(miia*C387)-Alfa2*COS(miib*C387))</f>
        <v>50.397680168862443</v>
      </c>
      <c r="F387">
        <f>(miia*Alfa1*COS(miia*C387)-miib*Alfa2*COS(miib*C387))</f>
        <v>-92.952784802924356</v>
      </c>
      <c r="G387">
        <f>miia*Alfa1*SIN(miia*C387)-miib*Alfa2*SIN(miib*C387)</f>
        <v>329.72630453090841</v>
      </c>
      <c r="Q387">
        <f t="shared" si="58"/>
        <v>0</v>
      </c>
      <c r="R387">
        <f t="shared" si="63"/>
        <v>366</v>
      </c>
      <c r="S387">
        <f t="shared" si="59"/>
        <v>3.6599999999999659</v>
      </c>
      <c r="T387" s="13">
        <f t="shared" si="60"/>
        <v>2.8442278775937964</v>
      </c>
      <c r="U387" s="14">
        <f t="shared" si="61"/>
        <v>-4.6436800131964278</v>
      </c>
    </row>
    <row r="388" spans="1:21">
      <c r="A388">
        <f t="shared" si="56"/>
        <v>0</v>
      </c>
      <c r="B388">
        <f t="shared" si="62"/>
        <v>367</v>
      </c>
      <c r="C388">
        <f t="shared" si="57"/>
        <v>3.6699999999999657</v>
      </c>
      <c r="D388" s="13">
        <f>(Alfa1*SIN(miia*C388)-Alfa2*SIN(miib*C388))</f>
        <v>2.7318846778815171</v>
      </c>
      <c r="E388" s="14">
        <f>-(Alfa1*COS(miia*C388)-Alfa2*COS(miib*C388))</f>
        <v>53.588271491106624</v>
      </c>
      <c r="F388">
        <f>(miia*Alfa1*COS(miia*C388)-miib*Alfa2*COS(miib*C388))</f>
        <v>-78.574049623570403</v>
      </c>
      <c r="G388">
        <f>miia*Alfa1*SIN(miia*C388)-miib*Alfa2*SIN(miib*C388)</f>
        <v>308.00619630270904</v>
      </c>
      <c r="Q388">
        <f t="shared" si="58"/>
        <v>0</v>
      </c>
      <c r="R388">
        <f t="shared" si="63"/>
        <v>367</v>
      </c>
      <c r="S388">
        <f t="shared" si="59"/>
        <v>3.6699999999999657</v>
      </c>
      <c r="T388" s="13">
        <f t="shared" si="60"/>
        <v>-2.4165546833088234</v>
      </c>
      <c r="U388" s="14">
        <f t="shared" si="61"/>
        <v>4.4281463692109675</v>
      </c>
    </row>
    <row r="389" spans="1:21">
      <c r="A389">
        <f t="shared" si="56"/>
        <v>0</v>
      </c>
      <c r="B389">
        <f t="shared" si="62"/>
        <v>368</v>
      </c>
      <c r="C389">
        <f t="shared" si="57"/>
        <v>3.6799999999999655</v>
      </c>
      <c r="D389" s="13">
        <f>(Alfa1*SIN(miia*C389)-Alfa2*SIN(miib*C389))</f>
        <v>2.0149903805087916</v>
      </c>
      <c r="E389" s="14">
        <f>-(Alfa1*COS(miia*C389)-Alfa2*COS(miib*C389))</f>
        <v>56.550334983231885</v>
      </c>
      <c r="F389">
        <f>(miia*Alfa1*COS(miia*C389)-miib*Alfa2*COS(miib*C389))</f>
        <v>-64.944770836967109</v>
      </c>
      <c r="G389">
        <f>miia*Alfa1*SIN(miia*C389)-miib*Alfa2*SIN(miib*C389)</f>
        <v>284.04603164534728</v>
      </c>
      <c r="Q389">
        <f t="shared" si="58"/>
        <v>0</v>
      </c>
      <c r="R389">
        <f t="shared" si="63"/>
        <v>368</v>
      </c>
      <c r="S389">
        <f t="shared" si="59"/>
        <v>3.6799999999999655</v>
      </c>
      <c r="T389" s="13">
        <f t="shared" si="60"/>
        <v>-6.7016307034416815</v>
      </c>
      <c r="U389" s="14">
        <f t="shared" si="61"/>
        <v>13.889174673383522</v>
      </c>
    </row>
    <row r="390" spans="1:21">
      <c r="A390">
        <f t="shared" si="56"/>
        <v>0</v>
      </c>
      <c r="B390">
        <f t="shared" si="62"/>
        <v>369</v>
      </c>
      <c r="C390">
        <f t="shared" si="57"/>
        <v>3.6899999999999653</v>
      </c>
      <c r="D390" s="13">
        <f>(Alfa1*SIN(miia*C390)-Alfa2*SIN(miib*C390))</f>
        <v>1.4299025531058653</v>
      </c>
      <c r="E390" s="14">
        <f>-(Alfa1*COS(miia*C390)-Alfa2*COS(miib*C390))</f>
        <v>59.262262038103096</v>
      </c>
      <c r="F390">
        <f>(miia*Alfa1*COS(miia*C390)-miib*Alfa2*COS(miib*C390))</f>
        <v>-52.241064452264396</v>
      </c>
      <c r="G390">
        <f>miia*Alfa1*SIN(miia*C390)-miib*Alfa2*SIN(miib*C390)</f>
        <v>258.00747087184436</v>
      </c>
      <c r="Q390">
        <f t="shared" si="58"/>
        <v>0</v>
      </c>
      <c r="R390">
        <f t="shared" si="63"/>
        <v>369</v>
      </c>
      <c r="S390">
        <f t="shared" si="59"/>
        <v>3.6899999999999653</v>
      </c>
      <c r="T390" s="13">
        <f t="shared" si="60"/>
        <v>-9.9010404638853657</v>
      </c>
      <c r="U390" s="14">
        <f t="shared" si="61"/>
        <v>23.447187347957108</v>
      </c>
    </row>
    <row r="391" spans="1:21">
      <c r="A391">
        <f t="shared" si="56"/>
        <v>0</v>
      </c>
      <c r="B391">
        <f t="shared" si="62"/>
        <v>370</v>
      </c>
      <c r="C391">
        <f t="shared" si="57"/>
        <v>3.6999999999999651</v>
      </c>
      <c r="D391" s="13">
        <f>(Alfa1*SIN(miia*C391)-Alfa2*SIN(miib*C391))</f>
        <v>0.96653908358668161</v>
      </c>
      <c r="E391" s="14">
        <f>-(Alfa1*COS(miia*C391)-Alfa2*COS(miib*C391))</f>
        <v>61.704156253635276</v>
      </c>
      <c r="F391">
        <f>(miia*Alfa1*COS(miia*C391)-miib*Alfa2*COS(miib*C391))</f>
        <v>-40.625863087384658</v>
      </c>
      <c r="G391">
        <f>miia*Alfa1*SIN(miia*C391)-miib*Alfa2*SIN(miib*C391)</f>
        <v>230.07104209297648</v>
      </c>
      <c r="Q391">
        <f t="shared" si="58"/>
        <v>0</v>
      </c>
      <c r="R391">
        <f t="shared" si="63"/>
        <v>370</v>
      </c>
      <c r="S391">
        <f t="shared" si="59"/>
        <v>3.6999999999999651</v>
      </c>
      <c r="T391" s="13">
        <f t="shared" si="60"/>
        <v>-11.956284448888463</v>
      </c>
      <c r="U391" s="14">
        <f t="shared" si="61"/>
        <v>32.799598782132179</v>
      </c>
    </row>
    <row r="392" spans="1:21">
      <c r="A392">
        <f t="shared" si="56"/>
        <v>0</v>
      </c>
      <c r="B392">
        <f t="shared" si="62"/>
        <v>371</v>
      </c>
      <c r="C392">
        <f t="shared" si="57"/>
        <v>3.7099999999999649</v>
      </c>
      <c r="D392" s="13">
        <f>(Alfa1*SIN(miia*C392)-Alfa2*SIN(miib*C392))</f>
        <v>0.6132616724726585</v>
      </c>
      <c r="E392" s="14">
        <f>-(Alfa1*COS(miia*C392)-Alfa2*COS(miib*C392))</f>
        <v>63.858014234123232</v>
      </c>
      <c r="F392">
        <f>(miia*Alfa1*COS(miia*C392)-miib*Alfa2*COS(miib*C392))</f>
        <v>-30.247198015461265</v>
      </c>
      <c r="G392">
        <f>miia*Alfa1*SIN(miia*C392)-miib*Alfa2*SIN(miib*C392)</f>
        <v>200.43453650005785</v>
      </c>
      <c r="Q392">
        <f t="shared" si="58"/>
        <v>0</v>
      </c>
      <c r="R392">
        <f t="shared" si="63"/>
        <v>371</v>
      </c>
      <c r="S392">
        <f t="shared" si="59"/>
        <v>3.7099999999999649</v>
      </c>
      <c r="T392" s="13">
        <f t="shared" si="60"/>
        <v>-12.861965603637067</v>
      </c>
      <c r="U392" s="14">
        <f t="shared" si="61"/>
        <v>41.644734470822506</v>
      </c>
    </row>
    <row r="393" spans="1:21">
      <c r="A393">
        <f t="shared" si="56"/>
        <v>0</v>
      </c>
      <c r="B393">
        <f t="shared" si="62"/>
        <v>372</v>
      </c>
      <c r="C393">
        <f t="shared" si="57"/>
        <v>3.7199999999999647</v>
      </c>
      <c r="D393" s="13">
        <f>(Alfa1*SIN(miia*C393)-Alfa2*SIN(miib*C393))</f>
        <v>0.35703278064671373</v>
      </c>
      <c r="E393" s="14">
        <f>-(Alfa1*COS(miia*C393)-Alfa2*COS(miib*C393))</f>
        <v>65.707889489541884</v>
      </c>
      <c r="F393">
        <f>(miia*Alfa1*COS(miia*C393)-miib*Alfa2*COS(miib*C393))</f>
        <v>-21.236640161885305</v>
      </c>
      <c r="G393">
        <f>miia*Alfa1*SIN(miia*C393)-miib*Alfa2*SIN(miib*C393)</f>
        <v>169.31123540928797</v>
      </c>
      <c r="Q393">
        <f t="shared" si="58"/>
        <v>0</v>
      </c>
      <c r="R393">
        <f t="shared" si="63"/>
        <v>372</v>
      </c>
      <c r="S393">
        <f t="shared" si="59"/>
        <v>3.7199999999999647</v>
      </c>
      <c r="T393" s="13">
        <f t="shared" si="60"/>
        <v>-12.66523974503812</v>
      </c>
      <c r="U393" s="14">
        <f t="shared" si="61"/>
        <v>49.693146651867174</v>
      </c>
    </row>
    <row r="394" spans="1:21">
      <c r="A394">
        <f t="shared" si="56"/>
        <v>0</v>
      </c>
      <c r="B394">
        <f t="shared" si="62"/>
        <v>373</v>
      </c>
      <c r="C394">
        <f t="shared" si="57"/>
        <v>3.7299999999999645</v>
      </c>
      <c r="D394" s="13">
        <f>(Alfa1*SIN(miia*C394)-Alfa2*SIN(miib*C394))</f>
        <v>0.18358730593211448</v>
      </c>
      <c r="E394" s="14">
        <f>-(Alfa1*COS(miia*C394)-Alfa2*COS(miib*C394))</f>
        <v>67.240037835137841</v>
      </c>
      <c r="F394">
        <f>(miia*Alfa1*COS(miia*C394)-miib*Alfa2*COS(miib*C394))</f>
        <v>-13.707915828794285</v>
      </c>
      <c r="G394">
        <f>miia*Alfa1*SIN(miia*C394)-miib*Alfa2*SIN(miib*C394)</f>
        <v>136.9279862743453</v>
      </c>
      <c r="Q394">
        <f t="shared" si="58"/>
        <v>0</v>
      </c>
      <c r="R394">
        <f t="shared" si="63"/>
        <v>373</v>
      </c>
      <c r="S394">
        <f t="shared" si="59"/>
        <v>3.7299999999999645</v>
      </c>
      <c r="T394" s="13">
        <f t="shared" si="60"/>
        <v>-11.46310367706738</v>
      </c>
      <c r="U394" s="14">
        <f t="shared" si="61"/>
        <v>56.678522402374554</v>
      </c>
    </row>
    <row r="395" spans="1:21">
      <c r="A395">
        <f t="shared" si="56"/>
        <v>0</v>
      </c>
      <c r="B395">
        <f t="shared" si="62"/>
        <v>374</v>
      </c>
      <c r="C395">
        <f t="shared" si="57"/>
        <v>3.7399999999999642</v>
      </c>
      <c r="D395" s="13">
        <f>(Alfa1*SIN(miia*C395)-Alfa2*SIN(miib*C395))</f>
        <v>7.7617169656877039E-2</v>
      </c>
      <c r="E395" s="14">
        <f>-(Alfa1*COS(miia*C395)-Alfa2*COS(miib*C395))</f>
        <v>68.443042873356049</v>
      </c>
      <c r="F395">
        <f>(miia*Alfa1*COS(miia*C395)-miib*Alfa2*COS(miib*C395))</f>
        <v>-7.7557111523231015</v>
      </c>
      <c r="G395">
        <f>miia*Alfa1*SIN(miia*C395)-miib*Alfa2*SIN(miib*C395)</f>
        <v>103.52314637349335</v>
      </c>
      <c r="Q395">
        <f t="shared" si="58"/>
        <v>0</v>
      </c>
      <c r="R395">
        <f t="shared" si="63"/>
        <v>374</v>
      </c>
      <c r="S395">
        <f t="shared" si="59"/>
        <v>3.7399999999999642</v>
      </c>
      <c r="T395" s="13">
        <f t="shared" si="60"/>
        <v>-9.3976374373387248</v>
      </c>
      <c r="U395" s="14">
        <f t="shared" si="61"/>
        <v>62.36775563028074</v>
      </c>
    </row>
    <row r="396" spans="1:21">
      <c r="A396">
        <f t="shared" si="56"/>
        <v>0</v>
      </c>
      <c r="B396">
        <f t="shared" si="62"/>
        <v>375</v>
      </c>
      <c r="C396">
        <f t="shared" si="57"/>
        <v>3.749999999999964</v>
      </c>
      <c r="D396" s="13">
        <f>(Alfa1*SIN(miia*C396)-Alfa2*SIN(miib*C396))</f>
        <v>2.2966863762254874E-2</v>
      </c>
      <c r="E396" s="14">
        <f>-(Alfa1*COS(miia*C396)-Alfa2*COS(miib*C396))</f>
        <v>69.307920333931008</v>
      </c>
      <c r="F396">
        <f>(miia*Alfa1*COS(miia*C396)-miib*Alfa2*COS(miib*C396))</f>
        <v>-3.4546773861423503</v>
      </c>
      <c r="G396">
        <f>miia*Alfa1*SIN(miia*C396)-miib*Alfa2*SIN(miib*C396)</f>
        <v>69.344414191697382</v>
      </c>
      <c r="Q396">
        <f t="shared" si="58"/>
        <v>0</v>
      </c>
      <c r="R396">
        <f t="shared" si="63"/>
        <v>375</v>
      </c>
      <c r="S396">
        <f t="shared" si="59"/>
        <v>3.749999999999964</v>
      </c>
      <c r="T396" s="13">
        <f t="shared" si="60"/>
        <v>-6.6493992520648435</v>
      </c>
      <c r="U396" s="14">
        <f t="shared" si="61"/>
        <v>66.569786868707737</v>
      </c>
    </row>
    <row r="397" spans="1:21">
      <c r="A397">
        <f t="shared" si="56"/>
        <v>0</v>
      </c>
      <c r="B397">
        <f t="shared" si="62"/>
        <v>376</v>
      </c>
      <c r="C397">
        <f t="shared" si="57"/>
        <v>3.7599999999999638</v>
      </c>
      <c r="D397" s="13">
        <f>(Alfa1*SIN(miia*C397)-Alfa2*SIN(miib*C397))</f>
        <v>2.8378981504211254E-3</v>
      </c>
      <c r="E397" s="14">
        <f>-(Alfa1*COS(miia*C397)-Alfa2*COS(miib*C397))</f>
        <v>69.828200253931115</v>
      </c>
      <c r="F397">
        <f>(miia*Alfa1*COS(miia*C397)-miib*Alfa2*COS(miib*C397))</f>
        <v>-0.85864707172959243</v>
      </c>
      <c r="G397">
        <f>miia*Alfa1*SIN(miia*C397)-miib*Alfa2*SIN(miib*C397)</f>
        <v>34.646569633479658</v>
      </c>
      <c r="Q397">
        <f t="shared" si="58"/>
        <v>0</v>
      </c>
      <c r="R397">
        <f t="shared" si="63"/>
        <v>376</v>
      </c>
      <c r="S397">
        <f t="shared" si="59"/>
        <v>3.7599999999999638</v>
      </c>
      <c r="T397" s="13">
        <f t="shared" si="60"/>
        <v>-3.4292459214910491</v>
      </c>
      <c r="U397" s="14">
        <f t="shared" si="61"/>
        <v>69.142862988735246</v>
      </c>
    </row>
    <row r="398" spans="1:21">
      <c r="A398">
        <f t="shared" si="56"/>
        <v>0</v>
      </c>
      <c r="B398">
        <f t="shared" si="62"/>
        <v>377</v>
      </c>
      <c r="C398">
        <f t="shared" si="57"/>
        <v>3.7699999999999636</v>
      </c>
      <c r="D398" s="13">
        <f>(Alfa1*SIN(miia*C398)-Alfa2*SIN(miib*C398))</f>
        <v>-2.0434117765921744E-9</v>
      </c>
      <c r="E398" s="14">
        <f>-(Alfa1*COS(miia*C398)-Alfa2*COS(miib*C398))</f>
        <v>69.999986195603114</v>
      </c>
      <c r="F398">
        <f>(miia*Alfa1*COS(miia*C398)-miib*Alfa2*COS(miib*C398))</f>
        <v>-6.9021982199046761E-5</v>
      </c>
      <c r="G398">
        <f>miia*Alfa1*SIN(miia*C398)-miib*Alfa2*SIN(miib*C398)</f>
        <v>-0.31085489208889716</v>
      </c>
      <c r="Q398">
        <f t="shared" si="58"/>
        <v>0</v>
      </c>
      <c r="R398">
        <f t="shared" si="63"/>
        <v>377</v>
      </c>
      <c r="S398">
        <f t="shared" si="59"/>
        <v>3.7699999999999636</v>
      </c>
      <c r="T398" s="13">
        <f t="shared" si="60"/>
        <v>3.1085463666246153E-2</v>
      </c>
      <c r="U398" s="14">
        <f t="shared" si="61"/>
        <v>69.999930978027592</v>
      </c>
    </row>
    <row r="399" spans="1:21">
      <c r="A399">
        <f t="shared" si="56"/>
        <v>0</v>
      </c>
      <c r="B399">
        <f t="shared" si="62"/>
        <v>378</v>
      </c>
      <c r="C399">
        <f t="shared" si="57"/>
        <v>3.7799999999999634</v>
      </c>
      <c r="D399" s="13">
        <f>(Alfa1*SIN(miia*C399)-Alfa2*SIN(miib*C399))</f>
        <v>-2.9931678261454486E-3</v>
      </c>
      <c r="E399" s="14">
        <f>-(Alfa1*COS(miia*C399)-Alfa2*COS(miib*C399))</f>
        <v>69.821990923900401</v>
      </c>
      <c r="F399">
        <f>(miia*Alfa1*COS(miia*C399)-miib*Alfa2*COS(miib*C399))</f>
        <v>-0.88966783145349382</v>
      </c>
      <c r="G399">
        <f>miia*Alfa1*SIN(miia*C399)-miib*Alfa2*SIN(miib*C399)</f>
        <v>-35.265949786379721</v>
      </c>
      <c r="Q399">
        <f t="shared" si="58"/>
        <v>0</v>
      </c>
      <c r="R399">
        <f t="shared" si="63"/>
        <v>378</v>
      </c>
      <c r="S399">
        <f t="shared" si="59"/>
        <v>3.7799999999999634</v>
      </c>
      <c r="T399" s="13">
        <f t="shared" si="60"/>
        <v>3.4892488850876409</v>
      </c>
      <c r="U399" s="14">
        <f t="shared" si="61"/>
        <v>69.111953324948203</v>
      </c>
    </row>
    <row r="400" spans="1:21">
      <c r="A400">
        <f t="shared" si="56"/>
        <v>0</v>
      </c>
      <c r="B400">
        <f t="shared" si="62"/>
        <v>379</v>
      </c>
      <c r="C400">
        <f t="shared" si="57"/>
        <v>3.7899999999999632</v>
      </c>
      <c r="D400" s="13">
        <f>(Alfa1*SIN(miia*C400)-Alfa2*SIN(miib*C400))</f>
        <v>-2.3585990759075415E-2</v>
      </c>
      <c r="E400" s="14">
        <f>-(Alfa1*COS(miia*C400)-Alfa2*COS(miib*C400))</f>
        <v>69.29554819535042</v>
      </c>
      <c r="F400">
        <f>(miia*Alfa1*COS(miia*C400)-miib*Alfa2*COS(miib*C400))</f>
        <v>-3.5163313559510812</v>
      </c>
      <c r="G400">
        <f>miia*Alfa1*SIN(miia*C400)-miib*Alfa2*SIN(miib*C400)</f>
        <v>-69.956826787244239</v>
      </c>
      <c r="Q400">
        <f t="shared" si="58"/>
        <v>0</v>
      </c>
      <c r="R400">
        <f t="shared" si="63"/>
        <v>379</v>
      </c>
      <c r="S400">
        <f t="shared" si="59"/>
        <v>3.7899999999999632</v>
      </c>
      <c r="T400" s="13">
        <f t="shared" si="60"/>
        <v>6.7029940334330043</v>
      </c>
      <c r="U400" s="14">
        <f t="shared" si="61"/>
        <v>66.509014384415394</v>
      </c>
    </row>
    <row r="401" spans="1:21">
      <c r="A401">
        <f t="shared" si="56"/>
        <v>0</v>
      </c>
      <c r="B401">
        <f t="shared" si="62"/>
        <v>380</v>
      </c>
      <c r="C401">
        <f t="shared" si="57"/>
        <v>3.799999999999963</v>
      </c>
      <c r="D401" s="13">
        <f>(Alfa1*SIN(miia*C401)-Alfa2*SIN(miib*C401))</f>
        <v>-7.9002947718494809E-2</v>
      </c>
      <c r="E401" s="14">
        <f>-(Alfa1*COS(miia*C401)-Alfa2*COS(miib*C401))</f>
        <v>68.424600543151954</v>
      </c>
      <c r="F401">
        <f>(miia*Alfa1*COS(miia*C401)-miib*Alfa2*COS(miib*C401))</f>
        <v>-7.847227299168253</v>
      </c>
      <c r="G401">
        <f>miia*Alfa1*SIN(miia*C401)-miib*Alfa2*SIN(miib*C401)</f>
        <v>-104.12401728675383</v>
      </c>
      <c r="Q401">
        <f t="shared" si="58"/>
        <v>0</v>
      </c>
      <c r="R401">
        <f t="shared" si="63"/>
        <v>380</v>
      </c>
      <c r="S401">
        <f t="shared" si="59"/>
        <v>3.799999999999963</v>
      </c>
      <c r="T401" s="13">
        <f t="shared" si="60"/>
        <v>9.4408670365988563</v>
      </c>
      <c r="U401" s="14">
        <f t="shared" si="61"/>
        <v>62.279174130438321</v>
      </c>
    </row>
    <row r="402" spans="1:21">
      <c r="A402">
        <f t="shared" si="56"/>
        <v>0</v>
      </c>
      <c r="B402">
        <f t="shared" si="62"/>
        <v>381</v>
      </c>
      <c r="C402">
        <f t="shared" si="57"/>
        <v>3.8099999999999627</v>
      </c>
      <c r="D402" s="13">
        <f>(Alfa1*SIN(miia*C402)-Alfa2*SIN(miib*C402))</f>
        <v>-0.18603293310998659</v>
      </c>
      <c r="E402" s="14">
        <f>-(Alfa1*COS(miia*C402)-Alfa2*COS(miib*C402))</f>
        <v>67.215663177772186</v>
      </c>
      <c r="F402">
        <f>(miia*Alfa1*COS(miia*C402)-miib*Alfa2*COS(miib*C402))</f>
        <v>-13.828147727560207</v>
      </c>
      <c r="G402">
        <f>miia*Alfa1*SIN(miia*C402)-miib*Alfa2*SIN(miib*C402)</f>
        <v>-137.51284702320973</v>
      </c>
      <c r="Q402">
        <f t="shared" si="58"/>
        <v>0</v>
      </c>
      <c r="R402">
        <f t="shared" si="63"/>
        <v>381</v>
      </c>
      <c r="S402">
        <f t="shared" si="59"/>
        <v>3.8099999999999627</v>
      </c>
      <c r="T402" s="13">
        <f t="shared" si="60"/>
        <v>11.492470254335332</v>
      </c>
      <c r="U402" s="14">
        <f t="shared" si="61"/>
        <v>56.565114461836437</v>
      </c>
    </row>
    <row r="403" spans="1:21">
      <c r="A403">
        <f t="shared" si="56"/>
        <v>0</v>
      </c>
      <c r="B403">
        <f t="shared" si="62"/>
        <v>382</v>
      </c>
      <c r="C403">
        <f t="shared" si="57"/>
        <v>3.8199999999999625</v>
      </c>
      <c r="D403" s="13">
        <f>(Alfa1*SIN(miia*C403)-Alfa2*SIN(miib*C403))</f>
        <v>-0.36081816231127384</v>
      </c>
      <c r="E403" s="14">
        <f>-(Alfa1*COS(miia*C403)-Alfa2*COS(miib*C403))</f>
        <v>65.67776435550428</v>
      </c>
      <c r="F403">
        <f>(miia*Alfa1*COS(miia*C403)-miib*Alfa2*COS(miib*C403))</f>
        <v>-21.384078030036818</v>
      </c>
      <c r="G403">
        <f>miia*Alfa1*SIN(miia*C403)-miib*Alfa2*SIN(miib*C403)</f>
        <v>-169.87576396483141</v>
      </c>
      <c r="Q403">
        <f t="shared" si="58"/>
        <v>0</v>
      </c>
      <c r="R403">
        <f t="shared" si="63"/>
        <v>382</v>
      </c>
      <c r="S403">
        <f t="shared" si="59"/>
        <v>3.8199999999999625</v>
      </c>
      <c r="T403" s="13">
        <f t="shared" si="60"/>
        <v>12.677861797605217</v>
      </c>
      <c r="U403" s="14">
        <f t="shared" si="61"/>
        <v>49.558710193867867</v>
      </c>
    </row>
    <row r="404" spans="1:21">
      <c r="A404">
        <f t="shared" si="56"/>
        <v>0</v>
      </c>
      <c r="B404">
        <f t="shared" si="62"/>
        <v>383</v>
      </c>
      <c r="C404">
        <f t="shared" si="57"/>
        <v>3.8299999999999623</v>
      </c>
      <c r="D404" s="13">
        <f>(Alfa1*SIN(miia*C404)-Alfa2*SIN(miib*C404))</f>
        <v>-0.61864986389663379</v>
      </c>
      <c r="E404" s="14">
        <f>-(Alfa1*COS(miia*C404)-Alfa2*COS(miib*C404))</f>
        <v>63.822362797142219</v>
      </c>
      <c r="F404">
        <f>(miia*Alfa1*COS(miia*C404)-miib*Alfa2*COS(miib*C404))</f>
        <v>-30.419984569290307</v>
      </c>
      <c r="G404">
        <f>miia*Alfa1*SIN(miia*C404)-miib*Alfa2*SIN(miib*C404)</f>
        <v>-200.97459666733243</v>
      </c>
      <c r="Q404">
        <f t="shared" si="58"/>
        <v>0</v>
      </c>
      <c r="R404">
        <f t="shared" si="63"/>
        <v>383</v>
      </c>
      <c r="S404">
        <f t="shared" si="59"/>
        <v>3.8299999999999623</v>
      </c>
      <c r="T404" s="13">
        <f t="shared" si="60"/>
        <v>12.855709935636055</v>
      </c>
      <c r="U404" s="14">
        <f t="shared" si="61"/>
        <v>41.49373858267036</v>
      </c>
    </row>
    <row r="405" spans="1:21">
      <c r="A405">
        <f t="shared" si="56"/>
        <v>0</v>
      </c>
      <c r="B405">
        <f t="shared" si="62"/>
        <v>384</v>
      </c>
      <c r="C405">
        <f t="shared" si="57"/>
        <v>3.8399999999999621</v>
      </c>
      <c r="D405" s="13">
        <f>(Alfa1*SIN(miia*C405)-Alfa2*SIN(miib*C405))</f>
        <v>-0.97377290954667473</v>
      </c>
      <c r="E405" s="14">
        <f>-(Alfa1*COS(miia*C405)-Alfa2*COS(miib*C405))</f>
        <v>61.66324296283419</v>
      </c>
      <c r="F405">
        <f>(miia*Alfa1*COS(miia*C405)-miib*Alfa2*COS(miib*C405))</f>
        <v>-40.821813059512834</v>
      </c>
      <c r="G405">
        <f>miia*Alfa1*SIN(miia*C405)-miib*Alfa2*SIN(miib*C405)</f>
        <v>-230.58272107833619</v>
      </c>
      <c r="Q405">
        <f t="shared" si="58"/>
        <v>0</v>
      </c>
      <c r="R405">
        <f t="shared" si="63"/>
        <v>384</v>
      </c>
      <c r="S405">
        <f t="shared" si="59"/>
        <v>3.8399999999999621</v>
      </c>
      <c r="T405" s="13">
        <f t="shared" si="60"/>
        <v>11.929867501448481</v>
      </c>
      <c r="U405" s="14">
        <f t="shared" si="61"/>
        <v>32.63701444408435</v>
      </c>
    </row>
    <row r="406" spans="1:21">
      <c r="A406">
        <f t="shared" ref="A406:A469" si="64">IF(B406=$AC$1,1,0)</f>
        <v>0</v>
      </c>
      <c r="B406">
        <f t="shared" si="62"/>
        <v>385</v>
      </c>
      <c r="C406">
        <f t="shared" ref="C406:C469" si="65">C405+dt</f>
        <v>3.8499999999999619</v>
      </c>
      <c r="D406" s="13">
        <f>(Alfa1*SIN(miia*C406)-Alfa2*SIN(miib*C406))</f>
        <v>-1.4392014401572908</v>
      </c>
      <c r="E406" s="14">
        <f>-(Alfa1*COS(miia*C406)-Alfa2*COS(miib*C406))</f>
        <v>59.216389205085783</v>
      </c>
      <c r="F406">
        <f>(miia*Alfa1*COS(miia*C406)-miib*Alfa2*COS(miib*C406))</f>
        <v>-52.457687572971111</v>
      </c>
      <c r="G406">
        <f>miia*Alfa1*SIN(miia*C406)-miib*Alfa2*SIN(miib*C406)</f>
        <v>-258.48711467076839</v>
      </c>
      <c r="Q406">
        <f t="shared" ref="Q406:Q469" si="66">IF(R406=$AC$1,1,0)</f>
        <v>0</v>
      </c>
      <c r="R406">
        <f t="shared" si="63"/>
        <v>385</v>
      </c>
      <c r="S406">
        <f t="shared" ref="S406:S469" si="67">S405+dt</f>
        <v>3.8499999999999619</v>
      </c>
      <c r="T406" s="13">
        <f t="shared" ref="T406:T469" si="68">IF(R406&lt;MAX_TIME,Aktina*SIN(epsilon*S406)*COS(D*S406),Aktina*SIN(epsilon*MAX_TIME*dt)*COS(D*MAX_TIME*dt))</f>
        <v>9.8540948033280475</v>
      </c>
      <c r="U406" s="14">
        <f t="shared" ref="U406:U469" si="69">IF(R406&lt;MAX_TIME,Aktina*COS(epsilon*S406)*COS(D*S406),Aktina*COS(epsilon*MAX_TIME*dt)*COS(D*MAX_TIME*dt))</f>
        <v>23.278299734679628</v>
      </c>
    </row>
    <row r="407" spans="1:21">
      <c r="A407">
        <f t="shared" si="64"/>
        <v>0</v>
      </c>
      <c r="B407">
        <f t="shared" ref="B407:B470" si="70">B406+1</f>
        <v>386</v>
      </c>
      <c r="C407">
        <f t="shared" si="65"/>
        <v>3.8599999999999617</v>
      </c>
      <c r="D407" s="13">
        <f>(Alfa1*SIN(miia*C407)-Alfa2*SIN(miib*C407))</f>
        <v>-2.0265474354390136</v>
      </c>
      <c r="E407" s="14">
        <f>-(Alfa1*COS(miia*C407)-Alfa2*COS(miib*C407))</f>
        <v>56.49984002762956</v>
      </c>
      <c r="F407">
        <f>(miia*Alfa1*COS(miia*C407)-miib*Alfa2*COS(miib*C407))</f>
        <v>-65.179298046875971</v>
      </c>
      <c r="G407">
        <f>miia*Alfa1*SIN(miia*C407)-miib*Alfa2*SIN(miib*C407)</f>
        <v>-284.49027790651422</v>
      </c>
      <c r="Q407">
        <f t="shared" si="66"/>
        <v>0</v>
      </c>
      <c r="R407">
        <f t="shared" ref="R407:R470" si="71">R406+1</f>
        <v>386</v>
      </c>
      <c r="S407">
        <f t="shared" si="67"/>
        <v>3.8599999999999617</v>
      </c>
      <c r="T407" s="13">
        <f t="shared" si="68"/>
        <v>6.6347338638097719</v>
      </c>
      <c r="U407" s="14">
        <f t="shared" si="69"/>
        <v>13.719384406247395</v>
      </c>
    </row>
    <row r="408" spans="1:21">
      <c r="A408">
        <f t="shared" si="64"/>
        <v>0</v>
      </c>
      <c r="B408">
        <f t="shared" si="70"/>
        <v>387</v>
      </c>
      <c r="C408">
        <f t="shared" si="65"/>
        <v>3.8699999999999615</v>
      </c>
      <c r="D408" s="13">
        <f>(Alfa1*SIN(miia*C408)-Alfa2*SIN(miib*C408))</f>
        <v>-2.7458640433538442</v>
      </c>
      <c r="E408" s="14">
        <f>-(Alfa1*COS(miia*C408)-Alfa2*COS(miib*C408))</f>
        <v>53.533523871447272</v>
      </c>
      <c r="F408">
        <f>(miia*Alfa1*COS(miia*C408)-miib*Alfa2*COS(miib*C408))</f>
        <v>-78.823462252435689</v>
      </c>
      <c r="G408">
        <f>miia*Alfa1*SIN(miia*C408)-miib*Alfa2*SIN(miib*C408)</f>
        <v>-308.41200434900213</v>
      </c>
      <c r="Q408">
        <f t="shared" si="66"/>
        <v>0</v>
      </c>
      <c r="R408">
        <f t="shared" si="71"/>
        <v>387</v>
      </c>
      <c r="S408">
        <f t="shared" si="67"/>
        <v>3.8699999999999615</v>
      </c>
      <c r="T408" s="13">
        <f t="shared" si="68"/>
        <v>2.3312190715375856</v>
      </c>
      <c r="U408" s="14">
        <f t="shared" si="69"/>
        <v>4.2627675234070681</v>
      </c>
    </row>
    <row r="409" spans="1:21">
      <c r="A409">
        <f t="shared" si="64"/>
        <v>0</v>
      </c>
      <c r="B409">
        <f t="shared" si="70"/>
        <v>388</v>
      </c>
      <c r="C409">
        <f t="shared" si="65"/>
        <v>3.8799999999999613</v>
      </c>
      <c r="D409" s="13">
        <f>(Alfa1*SIN(miia*C409)-Alfa2*SIN(miib*C409))</f>
        <v>-3.6055053363886387</v>
      </c>
      <c r="E409" s="14">
        <f>-(Alfa1*COS(miia*C409)-Alfa2*COS(miib*C409))</f>
        <v>50.339078028667373</v>
      </c>
      <c r="F409">
        <f>(miia*Alfa1*COS(miia*C409)-miib*Alfa2*COS(miib*C409))</f>
        <v>-93.213846419221611</v>
      </c>
      <c r="G409">
        <f>miia*Alfa1*SIN(miia*C409)-miib*Alfa2*SIN(miib*C409)</f>
        <v>-330.0909822463866</v>
      </c>
      <c r="Q409">
        <f t="shared" si="66"/>
        <v>0</v>
      </c>
      <c r="R409">
        <f t="shared" si="71"/>
        <v>388</v>
      </c>
      <c r="S409">
        <f t="shared" si="67"/>
        <v>3.8799999999999613</v>
      </c>
      <c r="T409" s="13">
        <f t="shared" si="68"/>
        <v>-2.9456037405958666</v>
      </c>
      <c r="U409" s="14">
        <f t="shared" si="69"/>
        <v>-4.7996172269149628</v>
      </c>
    </row>
    <row r="410" spans="1:21">
      <c r="A410">
        <f t="shared" si="64"/>
        <v>0</v>
      </c>
      <c r="B410">
        <f t="shared" si="70"/>
        <v>389</v>
      </c>
      <c r="C410">
        <f t="shared" si="65"/>
        <v>3.889999999999961</v>
      </c>
      <c r="D410" s="13">
        <f>(Alfa1*SIN(miia*C410)-Alfa2*SIN(miib*C410))</f>
        <v>-4.6120039954020164</v>
      </c>
      <c r="E410" s="14">
        <f>-(Alfa1*COS(miia*C410)-Alfa2*COS(miib*C410))</f>
        <v>46.939652448625068</v>
      </c>
      <c r="F410">
        <f>(miia*Alfa1*COS(miia*C410)-miib*Alfa2*COS(miib*C410))</f>
        <v>-108.16282709755129</v>
      </c>
      <c r="G410">
        <f>miia*Alfa1*SIN(miia*C410)-miib*Alfa2*SIN(miib*C410)</f>
        <v>-349.38621208012671</v>
      </c>
      <c r="Q410">
        <f t="shared" si="66"/>
        <v>0</v>
      </c>
      <c r="R410">
        <f t="shared" si="71"/>
        <v>389</v>
      </c>
      <c r="S410">
        <f t="shared" si="67"/>
        <v>3.889999999999961</v>
      </c>
      <c r="T410" s="13">
        <f t="shared" si="68"/>
        <v>-9.037289657645621</v>
      </c>
      <c r="U410" s="14">
        <f t="shared" si="69"/>
        <v>-13.197190001168835</v>
      </c>
    </row>
    <row r="411" spans="1:21">
      <c r="A411">
        <f t="shared" si="64"/>
        <v>0</v>
      </c>
      <c r="B411">
        <f t="shared" si="70"/>
        <v>390</v>
      </c>
      <c r="C411">
        <f t="shared" si="65"/>
        <v>3.8999999999999608</v>
      </c>
      <c r="D411" s="13">
        <f>(Alfa1*SIN(miia*C411)-Alfa2*SIN(miib*C411))</f>
        <v>-5.7699682402811732</v>
      </c>
      <c r="E411" s="14">
        <f>-(Alfa1*COS(miia*C411)-Alfa2*COS(miib*C411))</f>
        <v>43.359700346396899</v>
      </c>
      <c r="F411">
        <f>(miia*Alfa1*COS(miia*C411)-miib*Alfa2*COS(miib*C411))</f>
        <v>-123.47347540587461</v>
      </c>
      <c r="G411">
        <f>miia*Alfa1*SIN(miia*C411)-miib*Alfa2*SIN(miib*C411)</f>
        <v>-366.1782264008001</v>
      </c>
      <c r="Q411">
        <f t="shared" si="66"/>
        <v>0</v>
      </c>
      <c r="R411">
        <f t="shared" si="71"/>
        <v>390</v>
      </c>
      <c r="S411">
        <f t="shared" si="67"/>
        <v>3.8999999999999608</v>
      </c>
      <c r="T411" s="13">
        <f t="shared" si="68"/>
        <v>-15.743592560352086</v>
      </c>
      <c r="U411" s="14">
        <f t="shared" si="69"/>
        <v>-20.690605630949346</v>
      </c>
    </row>
    <row r="412" spans="1:21">
      <c r="A412">
        <f t="shared" si="64"/>
        <v>0</v>
      </c>
      <c r="B412">
        <f t="shared" si="70"/>
        <v>391</v>
      </c>
      <c r="C412">
        <f t="shared" si="65"/>
        <v>3.9099999999999606</v>
      </c>
      <c r="D412" s="13">
        <f>(Alfa1*SIN(miia*C412)-Alfa2*SIN(miib*C412))</f>
        <v>-7.0819991317143511</v>
      </c>
      <c r="E412" s="14">
        <f>-(Alfa1*COS(miia*C412)-Alfa2*COS(miib*C412))</f>
        <v>39.624757651210608</v>
      </c>
      <c r="F412">
        <f>(miia*Alfa1*COS(miia*C412)-miib*Alfa2*COS(miib*C412))</f>
        <v>-138.94164356330322</v>
      </c>
      <c r="G412">
        <f>miia*Alfa1*SIN(miia*C412)-miib*Alfa2*SIN(miib*C412)</f>
        <v>-380.37010023526977</v>
      </c>
      <c r="Q412">
        <f t="shared" si="66"/>
        <v>0</v>
      </c>
      <c r="R412">
        <f t="shared" si="71"/>
        <v>391</v>
      </c>
      <c r="S412">
        <f t="shared" si="67"/>
        <v>3.9099999999999606</v>
      </c>
      <c r="T412" s="13">
        <f t="shared" si="68"/>
        <v>-22.830022559221796</v>
      </c>
      <c r="U412" s="14">
        <f t="shared" si="69"/>
        <v>-27.080341959048855</v>
      </c>
    </row>
    <row r="413" spans="1:21">
      <c r="A413">
        <f t="shared" si="64"/>
        <v>0</v>
      </c>
      <c r="B413">
        <f t="shared" si="70"/>
        <v>392</v>
      </c>
      <c r="C413">
        <f t="shared" si="65"/>
        <v>3.9199999999999604</v>
      </c>
      <c r="D413" s="13">
        <f>(Alfa1*SIN(miia*C413)-Alfa2*SIN(miib*C413))</f>
        <v>-8.5486291619913963</v>
      </c>
      <c r="E413" s="14">
        <f>-(Alfa1*COS(miia*C413)-Alfa2*COS(miib*C413))</f>
        <v>35.761213438971744</v>
      </c>
      <c r="F413">
        <f>(miia*Alfa1*COS(miia*C413)-miib*Alfa2*COS(miib*C413))</f>
        <v>-154.35813256222522</v>
      </c>
      <c r="G413">
        <f>miia*Alfa1*SIN(miia*C413)-miib*Alfa2*SIN(miib*C413)</f>
        <v>-391.88824242767907</v>
      </c>
      <c r="Q413">
        <f t="shared" si="66"/>
        <v>0</v>
      </c>
      <c r="R413">
        <f t="shared" si="71"/>
        <v>392</v>
      </c>
      <c r="S413">
        <f t="shared" si="67"/>
        <v>3.9199999999999604</v>
      </c>
      <c r="T413" s="13">
        <f t="shared" si="68"/>
        <v>-30.036865947821024</v>
      </c>
      <c r="U413" s="14">
        <f t="shared" si="69"/>
        <v>-32.213662817992933</v>
      </c>
    </row>
    <row r="414" spans="1:21">
      <c r="A414">
        <f t="shared" si="64"/>
        <v>0</v>
      </c>
      <c r="B414">
        <f t="shared" si="70"/>
        <v>393</v>
      </c>
      <c r="C414">
        <f t="shared" si="65"/>
        <v>3.9299999999999602</v>
      </c>
      <c r="D414" s="13">
        <f>(Alfa1*SIN(miia*C414)-Alfa2*SIN(miib*C414))</f>
        <v>-10.168282836942467</v>
      </c>
      <c r="E414" s="14">
        <f>-(Alfa1*COS(miia*C414)-Alfa2*COS(miib*C414))</f>
        <v>31.796073578742782</v>
      </c>
      <c r="F414">
        <f>(miia*Alfa1*COS(miia*C414)-miib*Alfa2*COS(miib*C414))</f>
        <v>-169.5109190026308</v>
      </c>
      <c r="G414">
        <f>miia*Alfa1*SIN(miia*C414)-miib*Alfa2*SIN(miib*C414)</f>
        <v>-400.68296045007867</v>
      </c>
      <c r="Q414">
        <f t="shared" si="66"/>
        <v>0</v>
      </c>
      <c r="R414">
        <f t="shared" si="71"/>
        <v>393</v>
      </c>
      <c r="S414">
        <f t="shared" si="67"/>
        <v>3.9299999999999602</v>
      </c>
      <c r="T414" s="13">
        <f t="shared" si="68"/>
        <v>-37.089311359662574</v>
      </c>
      <c r="U414" s="14">
        <f t="shared" si="69"/>
        <v>-35.989687964230484</v>
      </c>
    </row>
    <row r="415" spans="1:21">
      <c r="A415">
        <f t="shared" si="64"/>
        <v>0</v>
      </c>
      <c r="B415">
        <f t="shared" si="70"/>
        <v>394</v>
      </c>
      <c r="C415">
        <f t="shared" si="65"/>
        <v>3.93999999999996</v>
      </c>
      <c r="D415" s="13">
        <f>(Alfa1*SIN(miia*C415)-Alfa2*SIN(miib*C415))</f>
        <v>-11.937259728096297</v>
      </c>
      <c r="E415" s="14">
        <f>-(Alfa1*COS(miia*C415)-Alfa2*COS(miib*C415))</f>
        <v>27.756719886453411</v>
      </c>
      <c r="F415">
        <f>(miia*Alfa1*COS(miia*C415)-miib*Alfa2*COS(miib*C415))</f>
        <v>-184.18741849699393</v>
      </c>
      <c r="G415">
        <f>miia*Alfa1*SIN(miia*C415)-miib*Alfa2*SIN(miib*C415)</f>
        <v>-406.72879346544892</v>
      </c>
      <c r="Q415">
        <f t="shared" si="66"/>
        <v>0</v>
      </c>
      <c r="R415">
        <f t="shared" si="71"/>
        <v>394</v>
      </c>
      <c r="S415">
        <f t="shared" si="67"/>
        <v>3.93999999999996</v>
      </c>
      <c r="T415" s="13">
        <f t="shared" si="68"/>
        <v>-43.708280706956202</v>
      </c>
      <c r="U415" s="14">
        <f t="shared" si="69"/>
        <v>-38.362378028951191</v>
      </c>
    </row>
    <row r="416" spans="1:21">
      <c r="A416">
        <f t="shared" si="64"/>
        <v>0</v>
      </c>
      <c r="B416">
        <f t="shared" si="70"/>
        <v>395</v>
      </c>
      <c r="C416">
        <f t="shared" si="65"/>
        <v>3.9499999999999598</v>
      </c>
      <c r="D416" s="13">
        <f>(Alfa1*SIN(miia*C416)-Alfa2*SIN(miib*C416))</f>
        <v>-13.849740246099067</v>
      </c>
      <c r="E416" s="14">
        <f>-(Alfa1*COS(miia*C416)-Alfa2*COS(miib*C416))</f>
        <v>23.670667119853647</v>
      </c>
      <c r="F416">
        <f>(miia*Alfa1*COS(miia*C416)-miib*Alfa2*COS(miib*C416))</f>
        <v>-198.17676266821502</v>
      </c>
      <c r="G416">
        <f>miia*Alfa1*SIN(miia*C416)-miib*Alfa2*SIN(miib*C416)</f>
        <v>-410.02461072376997</v>
      </c>
      <c r="Q416">
        <f t="shared" si="66"/>
        <v>0</v>
      </c>
      <c r="R416">
        <f t="shared" si="71"/>
        <v>395</v>
      </c>
      <c r="S416">
        <f t="shared" si="67"/>
        <v>3.9499999999999598</v>
      </c>
      <c r="T416" s="13">
        <f t="shared" si="68"/>
        <v>-49.621534354064941</v>
      </c>
      <c r="U416" s="14">
        <f t="shared" si="69"/>
        <v>-39.341325844591047</v>
      </c>
    </row>
    <row r="417" spans="1:21">
      <c r="A417">
        <f t="shared" si="64"/>
        <v>0</v>
      </c>
      <c r="B417">
        <f t="shared" si="70"/>
        <v>396</v>
      </c>
      <c r="C417">
        <f t="shared" si="65"/>
        <v>3.9599999999999596</v>
      </c>
      <c r="D417" s="13">
        <f>(Alfa1*SIN(miia*C417)-Alfa2*SIN(miib*C417))</f>
        <v>-15.897814155695169</v>
      </c>
      <c r="E417" s="14">
        <f>-(Alfa1*COS(miia*C417)-Alfa2*COS(miib*C417))</f>
        <v>19.565320166280479</v>
      </c>
      <c r="F417">
        <f>(miia*Alfa1*COS(miia*C417)-miib*Alfa2*COS(miib*C417))</f>
        <v>-211.27206660741552</v>
      </c>
      <c r="G417">
        <f>miia*Alfa1*SIN(miia*C417)-miib*Alfa2*SIN(miib*C417)</f>
        <v>-410.5934746979396</v>
      </c>
      <c r="Q417">
        <f t="shared" si="66"/>
        <v>0</v>
      </c>
      <c r="R417">
        <f t="shared" si="71"/>
        <v>396</v>
      </c>
      <c r="S417">
        <f t="shared" si="67"/>
        <v>3.9599999999999596</v>
      </c>
      <c r="T417" s="13">
        <f t="shared" si="68"/>
        <v>-54.574608005165103</v>
      </c>
      <c r="U417" s="14">
        <f t="shared" si="69"/>
        <v>-38.990333031808994</v>
      </c>
    </row>
    <row r="418" spans="1:21">
      <c r="A418">
        <f t="shared" si="64"/>
        <v>0</v>
      </c>
      <c r="B418">
        <f t="shared" si="70"/>
        <v>397</v>
      </c>
      <c r="C418">
        <f t="shared" si="65"/>
        <v>3.9699999999999593</v>
      </c>
      <c r="D418" s="13">
        <f>(Alfa1*SIN(miia*C418)-Alfa2*SIN(miib*C418))</f>
        <v>-18.071531621419464</v>
      </c>
      <c r="E418" s="14">
        <f>-(Alfa1*COS(miia*C418)-Alfa2*COS(miib*C418))</f>
        <v>15.467733769098009</v>
      </c>
      <c r="F418">
        <f>(miia*Alfa1*COS(miia*C418)-miib*Alfa2*COS(miib*C418))</f>
        <v>-223.27266373461856</v>
      </c>
      <c r="G418">
        <f>miia*Alfa1*SIN(miia*C418)-miib*Alfa2*SIN(miib*C418)</f>
        <v>-408.48227069735231</v>
      </c>
      <c r="Q418">
        <f t="shared" si="66"/>
        <v>0</v>
      </c>
      <c r="R418">
        <f t="shared" si="71"/>
        <v>397</v>
      </c>
      <c r="S418">
        <f t="shared" si="67"/>
        <v>3.9699999999999593</v>
      </c>
      <c r="T418" s="13">
        <f t="shared" si="68"/>
        <v>-58.341144452083988</v>
      </c>
      <c r="U418" s="14">
        <f t="shared" si="69"/>
        <v>-37.423838995027069</v>
      </c>
    </row>
    <row r="419" spans="1:21">
      <c r="A419">
        <f t="shared" si="64"/>
        <v>0</v>
      </c>
      <c r="B419">
        <f t="shared" si="70"/>
        <v>398</v>
      </c>
      <c r="C419">
        <f t="shared" si="65"/>
        <v>3.9799999999999591</v>
      </c>
      <c r="D419" s="13">
        <f>(Alfa1*SIN(miia*C419)-Alfa2*SIN(miib*C419))</f>
        <v>-20.358976343935833</v>
      </c>
      <c r="E419" s="14">
        <f>-(Alfa1*COS(miia*C419)-Alfa2*COS(miib*C419))</f>
        <v>11.404377109685834</v>
      </c>
      <c r="F419">
        <f>(miia*Alfa1*COS(miia*C419)-miib*Alfa2*COS(miib*C419))</f>
        <v>-233.98628531310831</v>
      </c>
      <c r="G419">
        <f>miia*Alfa1*SIN(miia*C419)-miib*Alfa2*SIN(miib*C419)</f>
        <v>-403.76110700973834</v>
      </c>
      <c r="Q419">
        <f t="shared" si="66"/>
        <v>0</v>
      </c>
      <c r="R419">
        <f t="shared" si="71"/>
        <v>398</v>
      </c>
      <c r="S419">
        <f t="shared" si="67"/>
        <v>3.9799999999999591</v>
      </c>
      <c r="T419" s="13">
        <f t="shared" si="68"/>
        <v>-60.732206419098056</v>
      </c>
      <c r="U419" s="14">
        <f t="shared" si="69"/>
        <v>-34.801354956997528</v>
      </c>
    </row>
    <row r="420" spans="1:21">
      <c r="A420">
        <f t="shared" si="64"/>
        <v>0</v>
      </c>
      <c r="B420">
        <f t="shared" si="70"/>
        <v>399</v>
      </c>
      <c r="C420">
        <f t="shared" si="65"/>
        <v>3.9899999999999589</v>
      </c>
      <c r="D420" s="13">
        <f>(Alfa1*SIN(miia*C420)-Alfa2*SIN(miib*C420))</f>
        <v>-22.746360121947426</v>
      </c>
      <c r="E420" s="14">
        <f>-(Alfa1*COS(miia*C420)-Alfa2*COS(miib*C420))</f>
        <v>7.4009055099619534</v>
      </c>
      <c r="F420">
        <f>(miia*Alfa1*COS(miia*C420)-miib*Alfa2*COS(miib*C420))</f>
        <v>-243.23116240424201</v>
      </c>
      <c r="G420">
        <f>miia*Alfa1*SIN(miia*C420)-miib*Alfa2*SIN(miib*C420)</f>
        <v>-396.52249189326693</v>
      </c>
      <c r="Q420">
        <f t="shared" si="66"/>
        <v>0</v>
      </c>
      <c r="R420">
        <f t="shared" si="71"/>
        <v>399</v>
      </c>
      <c r="S420">
        <f t="shared" si="67"/>
        <v>3.9899999999999589</v>
      </c>
      <c r="T420" s="13">
        <f t="shared" si="68"/>
        <v>-61.604196346387795</v>
      </c>
      <c r="U420" s="14">
        <f t="shared" si="69"/>
        <v>-31.320134957795585</v>
      </c>
    </row>
    <row r="421" spans="1:21">
      <c r="A421">
        <f t="shared" si="64"/>
        <v>0</v>
      </c>
      <c r="B421">
        <f t="shared" si="70"/>
        <v>400</v>
      </c>
      <c r="C421">
        <f t="shared" si="65"/>
        <v>3.9999999999999587</v>
      </c>
      <c r="D421" s="13">
        <f>(Alfa1*SIN(miia*C421)-Alfa2*SIN(miib*C421))</f>
        <v>-25.218137956094147</v>
      </c>
      <c r="E421" s="14">
        <f>-(Alfa1*COS(miia*C421)-Alfa2*COS(miib*C421))</f>
        <v>3.4819414460881237</v>
      </c>
      <c r="F421">
        <f>(miia*Alfa1*COS(miia*C421)-miib*Alfa2*COS(miib*C421))</f>
        <v>-250.83802880862476</v>
      </c>
      <c r="G421">
        <f>miia*Alfa1*SIN(miia*C421)-miib*Alfa2*SIN(miib*C421)</f>
        <v>-386.88029594833893</v>
      </c>
      <c r="Q421">
        <f t="shared" si="66"/>
        <v>0</v>
      </c>
      <c r="R421">
        <f t="shared" si="71"/>
        <v>400</v>
      </c>
      <c r="S421">
        <f t="shared" si="67"/>
        <v>3.9999999999999587</v>
      </c>
      <c r="T421" s="13">
        <f t="shared" si="68"/>
        <v>-60.865063504101769</v>
      </c>
      <c r="U421" s="14">
        <f t="shared" si="69"/>
        <v>-27.206385692213754</v>
      </c>
    </row>
    <row r="422" spans="1:21">
      <c r="A422">
        <f t="shared" si="64"/>
        <v>0</v>
      </c>
      <c r="B422">
        <f t="shared" si="70"/>
        <v>401</v>
      </c>
      <c r="C422">
        <f t="shared" si="65"/>
        <v>4.0099999999999589</v>
      </c>
      <c r="D422" s="13">
        <f>(Alfa1*SIN(miia*C422)-Alfa2*SIN(miib*C422))</f>
        <v>-27.757142601398233</v>
      </c>
      <c r="E422" s="14">
        <f>-(Alfa1*COS(miia*C422)-Alfa2*COS(miib*C422))</f>
        <v>-0.32913303195824639</v>
      </c>
      <c r="F422">
        <f>(miia*Alfa1*COS(miia*C422)-miib*Alfa2*COS(miib*C422))</f>
        <v>-256.65200451407986</v>
      </c>
      <c r="G422">
        <f>miia*Alfa1*SIN(miia*C422)-miib*Alfa2*SIN(miib*C422)</f>
        <v>-374.968510519951</v>
      </c>
      <c r="Q422">
        <f t="shared" si="66"/>
        <v>0</v>
      </c>
      <c r="R422">
        <f t="shared" si="71"/>
        <v>401</v>
      </c>
      <c r="S422">
        <f t="shared" si="67"/>
        <v>4.0099999999999589</v>
      </c>
      <c r="T422" s="13">
        <f t="shared" si="68"/>
        <v>-58.478546159669392</v>
      </c>
      <c r="U422" s="14">
        <f t="shared" si="69"/>
        <v>-22.705374876557311</v>
      </c>
    </row>
    <row r="423" spans="1:21">
      <c r="A423">
        <f t="shared" si="64"/>
        <v>0</v>
      </c>
      <c r="B423">
        <f t="shared" si="70"/>
        <v>402</v>
      </c>
      <c r="C423">
        <f t="shared" si="65"/>
        <v>4.0199999999999587</v>
      </c>
      <c r="D423" s="13">
        <f>(Alfa1*SIN(miia*C423)-Alfa2*SIN(miib*C423))</f>
        <v>-30.344737275768395</v>
      </c>
      <c r="E423" s="14">
        <f>-(Alfa1*COS(miia*C423)-Alfa2*COS(miib*C423))</f>
        <v>-4.0103704969562344</v>
      </c>
      <c r="F423">
        <f>(miia*Alfa1*COS(miia*C423)-miib*Alfa2*COS(miib*C423))</f>
        <v>-260.53434035125315</v>
      </c>
      <c r="G423">
        <f>miia*Alfa1*SIN(miia*C423)-miib*Alfa2*SIN(miib*C423)</f>
        <v>-360.93981479579679</v>
      </c>
      <c r="Q423">
        <f t="shared" si="66"/>
        <v>0</v>
      </c>
      <c r="R423">
        <f t="shared" si="71"/>
        <v>402</v>
      </c>
      <c r="S423">
        <f t="shared" si="67"/>
        <v>4.0199999999999587</v>
      </c>
      <c r="T423" s="13">
        <f t="shared" si="68"/>
        <v>-54.466273957357593</v>
      </c>
      <c r="U423" s="14">
        <f t="shared" si="69"/>
        <v>-18.070841220620519</v>
      </c>
    </row>
    <row r="424" spans="1:21">
      <c r="A424">
        <f t="shared" si="64"/>
        <v>0</v>
      </c>
      <c r="B424">
        <f t="shared" si="70"/>
        <v>403</v>
      </c>
      <c r="C424">
        <f t="shared" si="65"/>
        <v>4.0299999999999585</v>
      </c>
      <c r="D424" s="13">
        <f>(Alfa1*SIN(miia*C424)-Alfa2*SIN(miib*C424))</f>
        <v>-32.960985045789023</v>
      </c>
      <c r="E424" s="14">
        <f>-(Alfa1*COS(miia*C424)-Alfa2*COS(miib*C424))</f>
        <v>-7.541437115356965</v>
      </c>
      <c r="F424">
        <f>(miia*Alfa1*COS(miia*C424)-miib*Alfa2*COS(miib*C424))</f>
        <v>-262.36400593205781</v>
      </c>
      <c r="G424">
        <f>miia*Alfa1*SIN(miia*C424)-miib*Alfa2*SIN(miib*C424)</f>
        <v>-344.96396615241213</v>
      </c>
      <c r="Q424">
        <f t="shared" si="66"/>
        <v>0</v>
      </c>
      <c r="R424">
        <f t="shared" si="71"/>
        <v>403</v>
      </c>
      <c r="S424">
        <f t="shared" si="67"/>
        <v>4.0299999999999585</v>
      </c>
      <c r="T424" s="13">
        <f t="shared" si="68"/>
        <v>-48.907640132915326</v>
      </c>
      <c r="U424" s="14">
        <f t="shared" si="69"/>
        <v>-13.554136308863388</v>
      </c>
    </row>
    <row r="425" spans="1:21">
      <c r="A425">
        <f t="shared" si="64"/>
        <v>0</v>
      </c>
      <c r="B425">
        <f t="shared" si="70"/>
        <v>404</v>
      </c>
      <c r="C425">
        <f t="shared" si="65"/>
        <v>4.0399999999999583</v>
      </c>
      <c r="D425" s="13">
        <f>(Alfa1*SIN(miia*C425)-Alfa2*SIN(miib*C425))</f>
        <v>-35.584833239407835</v>
      </c>
      <c r="E425" s="14">
        <f>-(Alfa1*COS(miia*C425)-Alfa2*COS(miib*C425))</f>
        <v>-10.903774705107745</v>
      </c>
      <c r="F425">
        <f>(miia*Alfa1*COS(miia*C425)-miib*Alfa2*COS(miib*C425))</f>
        <v>-262.0391045009045</v>
      </c>
      <c r="G425">
        <f>miia*Alfa1*SIN(miia*C425)-miib*Alfa2*SIN(miib*C425)</f>
        <v>-327.22603004277249</v>
      </c>
      <c r="Q425">
        <f t="shared" si="66"/>
        <v>0</v>
      </c>
      <c r="R425">
        <f t="shared" si="71"/>
        <v>404</v>
      </c>
      <c r="S425">
        <f t="shared" si="67"/>
        <v>4.0399999999999583</v>
      </c>
      <c r="T425" s="13">
        <f t="shared" si="68"/>
        <v>-41.937441318621332</v>
      </c>
      <c r="U425" s="14">
        <f t="shared" si="69"/>
        <v>-9.3935386871070286</v>
      </c>
    </row>
    <row r="426" spans="1:21">
      <c r="A426">
        <f t="shared" si="64"/>
        <v>0</v>
      </c>
      <c r="B426">
        <f t="shared" si="70"/>
        <v>405</v>
      </c>
      <c r="C426">
        <f t="shared" si="65"/>
        <v>4.0499999999999581</v>
      </c>
      <c r="D426" s="13">
        <f>(Alfa1*SIN(miia*C426)-Alfa2*SIN(miib*C426))</f>
        <v>-38.194311079898227</v>
      </c>
      <c r="E426" s="14">
        <f>-(Alfa1*COS(miia*C426)-Alfa2*COS(miib*C426))</f>
        <v>-14.0807443639103</v>
      </c>
      <c r="F426">
        <f>(miia*Alfa1*COS(miia*C426)-miib*Alfa2*COS(miib*C426))</f>
        <v>-259.47810004820849</v>
      </c>
      <c r="G426">
        <f>miia*Alfa1*SIN(miia*C426)-miib*Alfa2*SIN(miib*C426)</f>
        <v>-307.92446729657661</v>
      </c>
      <c r="Q426">
        <f t="shared" si="66"/>
        <v>0</v>
      </c>
      <c r="R426">
        <f t="shared" si="71"/>
        <v>405</v>
      </c>
      <c r="S426">
        <f t="shared" si="67"/>
        <v>4.0499999999999581</v>
      </c>
      <c r="T426" s="13">
        <f t="shared" si="68"/>
        <v>-33.741370989337021</v>
      </c>
      <c r="U426" s="14">
        <f t="shared" si="69"/>
        <v>-5.8041728160373607</v>
      </c>
    </row>
    <row r="427" spans="1:21">
      <c r="A427">
        <f t="shared" si="64"/>
        <v>0</v>
      </c>
      <c r="B427">
        <f t="shared" si="70"/>
        <v>406</v>
      </c>
      <c r="C427">
        <f t="shared" si="65"/>
        <v>4.0599999999999579</v>
      </c>
      <c r="D427" s="13">
        <f>(Alfa1*SIN(miia*C427)-Alfa2*SIN(miib*C427))</f>
        <v>-40.766738598190841</v>
      </c>
      <c r="E427" s="14">
        <f>-(Alfa1*COS(miia*C427)-Alfa2*COS(miib*C427))</f>
        <v>-17.057750337304146</v>
      </c>
      <c r="F427">
        <f>(miia*Alfa1*COS(miia*C427)-miib*Alfa2*COS(miib*C427))</f>
        <v>-254.62084390288584</v>
      </c>
      <c r="G427">
        <f>miia*Alfa1*SIN(miia*C427)-miib*Alfa2*SIN(miib*C427)</f>
        <v>-287.26909810320893</v>
      </c>
      <c r="Q427">
        <f t="shared" si="66"/>
        <v>0</v>
      </c>
      <c r="R427">
        <f t="shared" si="71"/>
        <v>406</v>
      </c>
      <c r="S427">
        <f t="shared" si="67"/>
        <v>4.0599999999999579</v>
      </c>
      <c r="T427" s="13">
        <f t="shared" si="68"/>
        <v>-24.549537545251532</v>
      </c>
      <c r="U427" s="14">
        <f t="shared" si="69"/>
        <v>-2.9689406025098926</v>
      </c>
    </row>
    <row r="428" spans="1:21">
      <c r="A428">
        <f t="shared" si="64"/>
        <v>0</v>
      </c>
      <c r="B428">
        <f t="shared" si="70"/>
        <v>407</v>
      </c>
      <c r="C428">
        <f t="shared" si="65"/>
        <v>4.0699999999999577</v>
      </c>
      <c r="D428" s="13">
        <f>(Alfa1*SIN(miia*C428)-Alfa2*SIN(miib*C428))</f>
        <v>-43.278944762717643</v>
      </c>
      <c r="E428" s="14">
        <f>-(Alfa1*COS(miia*C428)-Alfa2*COS(miib*C428))</f>
        <v>-19.822342994860694</v>
      </c>
      <c r="F428">
        <f>(miia*Alfa1*COS(miia*C428)-miib*Alfa2*COS(miib*C428))</f>
        <v>-247.42939001679369</v>
      </c>
      <c r="G428">
        <f>miia*Alfa1*SIN(miia*C428)-miib*Alfa2*SIN(miib*C428)</f>
        <v>-265.478963153211</v>
      </c>
      <c r="Q428">
        <f t="shared" si="66"/>
        <v>0</v>
      </c>
      <c r="R428">
        <f t="shared" si="71"/>
        <v>407</v>
      </c>
      <c r="S428">
        <f t="shared" si="67"/>
        <v>4.0699999999999577</v>
      </c>
      <c r="T428" s="13">
        <f t="shared" si="68"/>
        <v>-14.628256241619633</v>
      </c>
      <c r="U428" s="14">
        <f t="shared" si="69"/>
        <v>-1.0308319571379301</v>
      </c>
    </row>
    <row r="429" spans="1:21">
      <c r="A429">
        <f t="shared" si="64"/>
        <v>0</v>
      </c>
      <c r="B429">
        <f t="shared" si="70"/>
        <v>408</v>
      </c>
      <c r="C429">
        <f t="shared" si="65"/>
        <v>4.0799999999999574</v>
      </c>
      <c r="D429" s="13">
        <f>(Alfa1*SIN(miia*C429)-Alfa2*SIN(miib*C429))</f>
        <v>-45.707492668484242</v>
      </c>
      <c r="E429" s="14">
        <f>-(Alfa1*COS(miia*C429)-Alfa2*COS(miib*C429))</f>
        <v>-22.364299992709942</v>
      </c>
      <c r="F429">
        <f>(miia*Alfa1*COS(miia*C429)-miib*Alfa2*COS(miib*C429))</f>
        <v>-237.88859025942671</v>
      </c>
      <c r="G429">
        <f>miia*Alfa1*SIN(miia*C429)-miib*Alfa2*SIN(miib*C429)</f>
        <v>-242.78010341502298</v>
      </c>
      <c r="Q429">
        <f t="shared" si="66"/>
        <v>0</v>
      </c>
      <c r="R429">
        <f t="shared" si="71"/>
        <v>408</v>
      </c>
      <c r="S429">
        <f t="shared" si="67"/>
        <v>4.0799999999999574</v>
      </c>
      <c r="T429" s="13">
        <f t="shared" si="68"/>
        <v>-4.2704325471470836</v>
      </c>
      <c r="U429" s="14">
        <f t="shared" si="69"/>
        <v>-8.6924905862023213E-2</v>
      </c>
    </row>
    <row r="430" spans="1:21">
      <c r="A430">
        <f t="shared" si="64"/>
        <v>0</v>
      </c>
      <c r="B430">
        <f t="shared" si="70"/>
        <v>409</v>
      </c>
      <c r="C430">
        <f t="shared" si="65"/>
        <v>4.0899999999999572</v>
      </c>
      <c r="D430" s="13">
        <f>(Alfa1*SIN(miia*C430)-Alfa2*SIN(miib*C430))</f>
        <v>-48.028909551172255</v>
      </c>
      <c r="E430" s="14">
        <f>-(Alfa1*COS(miia*C430)-Alfa2*COS(miib*C430))</f>
        <v>-24.675684919502672</v>
      </c>
      <c r="F430">
        <f>(miia*Alfa1*COS(miia*C430)-miib*Alfa2*COS(miib*C430))</f>
        <v>-226.00646323462124</v>
      </c>
      <c r="G430">
        <f>miia*Alfa1*SIN(miia*C430)-miib*Alfa2*SIN(miib*C430)</f>
        <v>-219.40328080982499</v>
      </c>
      <c r="Q430">
        <f t="shared" si="66"/>
        <v>0</v>
      </c>
      <c r="R430">
        <f t="shared" si="71"/>
        <v>409</v>
      </c>
      <c r="S430">
        <f t="shared" si="67"/>
        <v>4.0899999999999572</v>
      </c>
      <c r="T430" s="13">
        <f t="shared" si="68"/>
        <v>6.215089680567516</v>
      </c>
      <c r="U430" s="14">
        <f t="shared" si="69"/>
        <v>-0.18431744294301455</v>
      </c>
    </row>
    <row r="431" spans="1:21">
      <c r="A431">
        <f t="shared" si="64"/>
        <v>0</v>
      </c>
      <c r="B431">
        <f t="shared" si="70"/>
        <v>410</v>
      </c>
      <c r="C431">
        <f t="shared" si="65"/>
        <v>4.099999999999957</v>
      </c>
      <c r="D431" s="13">
        <f>(Alfa1*SIN(miia*C431)-Alfa2*SIN(miib*C431))</f>
        <v>-50.219919338444811</v>
      </c>
      <c r="E431" s="14">
        <f>-(Alfa1*COS(miia*C431)-Alfa2*COS(miib*C431))</f>
        <v>-26.750882948546145</v>
      </c>
      <c r="F431">
        <f>(miia*Alfa1*COS(miia*C431)-miib*Alfa2*COS(miib*C431))</f>
        <v>-211.81433239063216</v>
      </c>
      <c r="G431">
        <f>miia*Alfa1*SIN(miia*C431)-miib*Alfa2*SIN(miib*C431)</f>
        <v>-195.58166261072324</v>
      </c>
      <c r="Q431">
        <f t="shared" si="66"/>
        <v>0</v>
      </c>
      <c r="R431">
        <f t="shared" si="71"/>
        <v>410</v>
      </c>
      <c r="S431">
        <f t="shared" si="67"/>
        <v>4.099999999999957</v>
      </c>
      <c r="T431" s="13">
        <f t="shared" si="68"/>
        <v>16.514800793279239</v>
      </c>
      <c r="U431" s="14">
        <f t="shared" si="69"/>
        <v>-1.3181552874378946</v>
      </c>
    </row>
    <row r="432" spans="1:21">
      <c r="A432">
        <f t="shared" si="64"/>
        <v>0</v>
      </c>
      <c r="B432">
        <f t="shared" si="70"/>
        <v>411</v>
      </c>
      <c r="C432">
        <f t="shared" si="65"/>
        <v>4.1099999999999568</v>
      </c>
      <c r="D432" s="13">
        <f>(Alfa1*SIN(miia*C432)-Alfa2*SIN(miib*C432))</f>
        <v>-52.257675419830797</v>
      </c>
      <c r="E432" s="14">
        <f>-(Alfa1*COS(miia*C432)-Alfa2*COS(miib*C432))</f>
        <v>-28.586613248981521</v>
      </c>
      <c r="F432">
        <f>(miia*Alfa1*COS(miia*C432)-miib*Alfa2*COS(miib*C432))</f>
        <v>-195.36673149816824</v>
      </c>
      <c r="G432">
        <f>miia*Alfa1*SIN(miia*C432)-miib*Alfa2*SIN(miib*C432)</f>
        <v>-171.5484927277443</v>
      </c>
      <c r="Q432">
        <f t="shared" si="66"/>
        <v>0</v>
      </c>
      <c r="R432">
        <f t="shared" si="71"/>
        <v>411</v>
      </c>
      <c r="S432">
        <f t="shared" si="67"/>
        <v>4.1099999999999568</v>
      </c>
      <c r="T432" s="13">
        <f t="shared" si="68"/>
        <v>26.321979712760918</v>
      </c>
      <c r="U432" s="14">
        <f t="shared" si="69"/>
        <v>-3.4318351154470008</v>
      </c>
    </row>
    <row r="433" spans="1:21">
      <c r="A433">
        <f t="shared" si="64"/>
        <v>0</v>
      </c>
      <c r="B433">
        <f t="shared" si="70"/>
        <v>412</v>
      </c>
      <c r="C433">
        <f t="shared" si="65"/>
        <v>4.1199999999999566</v>
      </c>
      <c r="D433" s="13">
        <f>(Alfa1*SIN(miia*C433)-Alfa2*SIN(miib*C433))</f>
        <v>-54.119991308920007</v>
      </c>
      <c r="E433" s="14">
        <f>-(Alfa1*COS(miia*C433)-Alfa2*COS(miib*C433))</f>
        <v>-30.181918141196544</v>
      </c>
      <c r="F433">
        <f>(miia*Alfa1*COS(miia*C433)-miib*Alfa2*COS(miib*C433))</f>
        <v>-176.74107789480294</v>
      </c>
      <c r="G433">
        <f>miia*Alfa1*SIN(miia*C433)-miib*Alfa2*SIN(miib*C433)</f>
        <v>-147.53477314385867</v>
      </c>
      <c r="Q433">
        <f t="shared" si="66"/>
        <v>0</v>
      </c>
      <c r="R433">
        <f t="shared" si="71"/>
        <v>412</v>
      </c>
      <c r="S433">
        <f t="shared" si="67"/>
        <v>4.1199999999999566</v>
      </c>
      <c r="T433" s="13">
        <f t="shared" si="68"/>
        <v>35.34788383877811</v>
      </c>
      <c r="U433" s="14">
        <f t="shared" si="69"/>
        <v>-6.4193750689118492</v>
      </c>
    </row>
    <row r="434" spans="1:21">
      <c r="A434">
        <f t="shared" si="64"/>
        <v>0</v>
      </c>
      <c r="B434">
        <f t="shared" si="70"/>
        <v>413</v>
      </c>
      <c r="C434">
        <f t="shared" si="65"/>
        <v>4.1299999999999564</v>
      </c>
      <c r="D434" s="13">
        <f>(Alfa1*SIN(miia*C434)-Alfa2*SIN(miib*C434))</f>
        <v>-55.785566887203288</v>
      </c>
      <c r="E434" s="14">
        <f>-(Alfa1*COS(miia*C434)-Alfa2*COS(miib*C434))</f>
        <v>-31.538129213870114</v>
      </c>
      <c r="F434">
        <f>(miia*Alfa1*COS(miia*C434)-miib*Alfa2*COS(miib*C434))</f>
        <v>-156.03711621539651</v>
      </c>
      <c r="G434">
        <f>miia*Alfa1*SIN(miia*C434)-miib*Alfa2*SIN(miib*C434)</f>
        <v>-123.76697863854011</v>
      </c>
      <c r="Q434">
        <f t="shared" si="66"/>
        <v>0</v>
      </c>
      <c r="R434">
        <f t="shared" si="71"/>
        <v>413</v>
      </c>
      <c r="S434">
        <f t="shared" si="67"/>
        <v>4.1299999999999564</v>
      </c>
      <c r="T434" s="13">
        <f t="shared" si="68"/>
        <v>43.332238770335572</v>
      </c>
      <c r="U434" s="14">
        <f t="shared" si="69"/>
        <v>-10.129856898077744</v>
      </c>
    </row>
    <row r="435" spans="1:21">
      <c r="A435">
        <f t="shared" si="64"/>
        <v>0</v>
      </c>
      <c r="B435">
        <f t="shared" si="70"/>
        <v>414</v>
      </c>
      <c r="C435">
        <f t="shared" si="65"/>
        <v>4.1399999999999562</v>
      </c>
      <c r="D435" s="13">
        <f>(Alfa1*SIN(miia*C435)-Alfa2*SIN(miib*C435))</f>
        <v>-57.234207957597732</v>
      </c>
      <c r="E435" s="14">
        <f>-(Alfa1*COS(miia*C435)-Alfa2*COS(miib*C435))</f>
        <v>-32.658810849803373</v>
      </c>
      <c r="F435">
        <f>(miia*Alfa1*COS(miia*C435)-miib*Alfa2*COS(miib*C435))</f>
        <v>-133.37613762355261</v>
      </c>
      <c r="G435">
        <f>miia*Alfa1*SIN(miia*C435)-miib*Alfa2*SIN(miib*C435)</f>
        <v>-100.464827575546</v>
      </c>
      <c r="Q435">
        <f t="shared" si="66"/>
        <v>0</v>
      </c>
      <c r="R435">
        <f t="shared" si="71"/>
        <v>414</v>
      </c>
      <c r="S435">
        <f t="shared" si="67"/>
        <v>4.1399999999999562</v>
      </c>
      <c r="T435" s="13">
        <f t="shared" si="68"/>
        <v>50.0526198549545</v>
      </c>
      <c r="U435" s="14">
        <f t="shared" si="69"/>
        <v>-14.37376047542417</v>
      </c>
    </row>
    <row r="436" spans="1:21">
      <c r="A436">
        <f t="shared" si="64"/>
        <v>0</v>
      </c>
      <c r="B436">
        <f t="shared" si="70"/>
        <v>415</v>
      </c>
      <c r="C436">
        <f t="shared" si="65"/>
        <v>4.1499999999999559</v>
      </c>
      <c r="D436" s="13">
        <f>(Alfa1*SIN(miia*C436)-Alfa2*SIN(miib*C436))</f>
        <v>-58.447036897130133</v>
      </c>
      <c r="E436" s="14">
        <f>-(Alfa1*COS(miia*C436)-Alfa2*COS(miib*C436))</f>
        <v>-33.549681832709879</v>
      </c>
      <c r="F436">
        <f>(miia*Alfa1*COS(miia*C436)-miib*Alfa2*COS(miib*C436))</f>
        <v>-108.89998180578047</v>
      </c>
      <c r="G436">
        <f>miia*Alfa1*SIN(miia*C436)-miib*Alfa2*SIN(miib*C436)</f>
        <v>-77.839130944358118</v>
      </c>
      <c r="Q436">
        <f t="shared" si="66"/>
        <v>0</v>
      </c>
      <c r="R436">
        <f t="shared" si="71"/>
        <v>415</v>
      </c>
      <c r="S436">
        <f t="shared" si="67"/>
        <v>4.1499999999999559</v>
      </c>
      <c r="T436" s="13">
        <f t="shared" si="68"/>
        <v>55.332361492628053</v>
      </c>
      <c r="U436" s="14">
        <f t="shared" si="69"/>
        <v>-18.930934967836293</v>
      </c>
    </row>
    <row r="437" spans="1:21">
      <c r="A437">
        <f t="shared" si="64"/>
        <v>0</v>
      </c>
      <c r="B437">
        <f t="shared" si="70"/>
        <v>416</v>
      </c>
      <c r="C437">
        <f t="shared" si="65"/>
        <v>4.1599999999999557</v>
      </c>
      <c r="D437" s="13">
        <f>(Alfa1*SIN(miia*C437)-Alfa2*SIN(miib*C437))</f>
        <v>-59.40669228181315</v>
      </c>
      <c r="E437" s="14">
        <f>-(Alfa1*COS(miia*C437)-Alfa2*COS(miib*C437))</f>
        <v>-34.218515925168553</v>
      </c>
      <c r="F437">
        <f>(miia*Alfa1*COS(miia*C437)-miib*Alfa2*COS(miib*C437))</f>
        <v>-82.769831165482074</v>
      </c>
      <c r="G437">
        <f>miia*Alfa1*SIN(miia*C437)-miib*Alfa2*SIN(miib*C437)</f>
        <v>-56.089741035994791</v>
      </c>
      <c r="Q437">
        <f t="shared" si="66"/>
        <v>0</v>
      </c>
      <c r="R437">
        <f t="shared" si="71"/>
        <v>416</v>
      </c>
      <c r="S437">
        <f t="shared" si="67"/>
        <v>4.1599999999999557</v>
      </c>
      <c r="T437" s="13">
        <f t="shared" si="68"/>
        <v>59.04668844812938</v>
      </c>
      <c r="U437" s="14">
        <f t="shared" si="69"/>
        <v>-23.559884728970637</v>
      </c>
    </row>
    <row r="438" spans="1:21">
      <c r="A438">
        <f t="shared" si="64"/>
        <v>0</v>
      </c>
      <c r="B438">
        <f t="shared" si="70"/>
        <v>417</v>
      </c>
      <c r="C438">
        <f t="shared" si="65"/>
        <v>4.1699999999999555</v>
      </c>
      <c r="D438" s="13">
        <f>(Alfa1*SIN(miia*C438)-Alfa2*SIN(miib*C438))</f>
        <v>-60.097515461619366</v>
      </c>
      <c r="E438" s="14">
        <f>-(Alfa1*COS(miia*C438)-Alfa2*COS(miib*C438))</f>
        <v>-34.675022516814273</v>
      </c>
      <c r="F438">
        <f>(miia*Alfa1*COS(miia*C438)-miib*Alfa2*COS(miib*C438))</f>
        <v>-55.16480873637606</v>
      </c>
      <c r="G438">
        <f>miia*Alfa1*SIN(miia*C438)-miib*Alfa2*SIN(miib*C438)</f>
        <v>-35.403620111808408</v>
      </c>
      <c r="Q438">
        <f t="shared" si="66"/>
        <v>0</v>
      </c>
      <c r="R438">
        <f t="shared" si="71"/>
        <v>417</v>
      </c>
      <c r="S438">
        <f t="shared" si="67"/>
        <v>4.1699999999999555</v>
      </c>
      <c r="T438" s="13">
        <f t="shared" si="68"/>
        <v>61.126833845887418</v>
      </c>
      <c r="U438" s="14">
        <f t="shared" si="69"/>
        <v>-28.007994625098256</v>
      </c>
    </row>
    <row r="439" spans="1:21">
      <c r="A439">
        <f t="shared" si="64"/>
        <v>0</v>
      </c>
      <c r="B439">
        <f t="shared" si="70"/>
        <v>418</v>
      </c>
      <c r="C439">
        <f t="shared" si="65"/>
        <v>4.1799999999999553</v>
      </c>
      <c r="D439" s="13">
        <f>(Alfa1*SIN(miia*C439)-Alfa2*SIN(miib*C439))</f>
        <v>-60.505722188601567</v>
      </c>
      <c r="E439" s="14">
        <f>-(Alfa1*COS(miia*C439)-Alfa2*COS(miib*C439))</f>
        <v>-34.93070863946599</v>
      </c>
      <c r="F439">
        <f>(miia*Alfa1*COS(miia*C439)-miib*Alfa2*COS(miib*C439))</f>
        <v>-26.280393303660134</v>
      </c>
      <c r="G439">
        <f>miia*Alfa1*SIN(miia*C439)-miib*Alfa2*SIN(miib*C439)</f>
        <v>-15.95304819870114</v>
      </c>
      <c r="Q439">
        <f t="shared" si="66"/>
        <v>0</v>
      </c>
      <c r="R439">
        <f t="shared" si="71"/>
        <v>418</v>
      </c>
      <c r="S439">
        <f t="shared" si="67"/>
        <v>4.1799999999999553</v>
      </c>
      <c r="T439" s="13">
        <f t="shared" si="68"/>
        <v>61.561988232830629</v>
      </c>
      <c r="U439" s="14">
        <f t="shared" si="69"/>
        <v>-32.022281171365314</v>
      </c>
    </row>
    <row r="440" spans="1:21">
      <c r="A440">
        <f t="shared" si="64"/>
        <v>0</v>
      </c>
      <c r="B440">
        <f t="shared" si="70"/>
        <v>419</v>
      </c>
      <c r="C440">
        <f t="shared" si="65"/>
        <v>4.1899999999999551</v>
      </c>
      <c r="D440" s="13">
        <f>(Alfa1*SIN(miia*C440)-Alfa2*SIN(miib*C440))</f>
        <v>-60.619557545385796</v>
      </c>
      <c r="E440" s="14">
        <f>-(Alfa1*COS(miia*C440)-Alfa2*COS(miib*C440))</f>
        <v>-34.998723830299895</v>
      </c>
      <c r="F440">
        <f>(miia*Alfa1*COS(miia*C440)-miib*Alfa2*COS(miib*C440))</f>
        <v>3.6733329435539162</v>
      </c>
      <c r="G440">
        <f>miia*Alfa1*SIN(miia*C440)-miib*Alfa2*SIN(miib*C440)</f>
        <v>2.1060122717400986</v>
      </c>
      <c r="Q440">
        <f t="shared" si="66"/>
        <v>0</v>
      </c>
      <c r="R440">
        <f t="shared" si="71"/>
        <v>419</v>
      </c>
      <c r="S440">
        <f t="shared" si="67"/>
        <v>4.1899999999999551</v>
      </c>
      <c r="T440" s="13">
        <f t="shared" si="68"/>
        <v>60.39900992416667</v>
      </c>
      <c r="U440" s="14">
        <f t="shared" si="69"/>
        <v>-35.360234068581761</v>
      </c>
    </row>
    <row r="441" spans="1:21">
      <c r="A441">
        <f t="shared" si="64"/>
        <v>0</v>
      </c>
      <c r="B441">
        <f t="shared" si="70"/>
        <v>420</v>
      </c>
      <c r="C441">
        <f t="shared" si="65"/>
        <v>4.1999999999999549</v>
      </c>
      <c r="D441" s="13">
        <f>(Alfa1*SIN(miia*C441)-Alfa2*SIN(miib*C441))</f>
        <v>-60.429432583048964</v>
      </c>
      <c r="E441" s="14">
        <f>-(Alfa1*COS(miia*C441)-Alfa2*COS(miib*C441))</f>
        <v>-34.893689493528235</v>
      </c>
      <c r="F441">
        <f>(miia*Alfa1*COS(miia*C441)-miib*Alfa2*COS(miib*C441))</f>
        <v>34.473587221572359</v>
      </c>
      <c r="G441">
        <f>miia*Alfa1*SIN(miia*C441)-miib*Alfa2*SIN(miib*C441)</f>
        <v>18.63537885516331</v>
      </c>
      <c r="Q441">
        <f t="shared" si="66"/>
        <v>0</v>
      </c>
      <c r="R441">
        <f t="shared" si="71"/>
        <v>420</v>
      </c>
      <c r="S441">
        <f t="shared" si="67"/>
        <v>4.1999999999999549</v>
      </c>
      <c r="T441" s="13">
        <f t="shared" si="68"/>
        <v>57.739915379627618</v>
      </c>
      <c r="U441" s="14">
        <f t="shared" si="69"/>
        <v>-37.800308370140357</v>
      </c>
    </row>
    <row r="442" spans="1:21">
      <c r="A442">
        <f t="shared" si="64"/>
        <v>0</v>
      </c>
      <c r="B442">
        <f t="shared" si="70"/>
        <v>421</v>
      </c>
      <c r="C442">
        <f t="shared" si="65"/>
        <v>4.2099999999999547</v>
      </c>
      <c r="D442" s="13">
        <f>(Alfa1*SIN(miia*C442)-Alfa2*SIN(miib*C442))</f>
        <v>-59.92804125518451</v>
      </c>
      <c r="E442" s="14">
        <f>-(Alfa1*COS(miia*C442)-Alfa2*COS(miib*C442))</f>
        <v>-34.631514563656339</v>
      </c>
      <c r="F442">
        <f>(miia*Alfa1*COS(miia*C442)-miib*Alfa2*COS(miib*C442))</f>
        <v>65.886920901522302</v>
      </c>
      <c r="G442">
        <f>miia*Alfa1*SIN(miia*C442)-miib*Alfa2*SIN(miib*C442)</f>
        <v>33.515924145466272</v>
      </c>
      <c r="Q442">
        <f t="shared" si="66"/>
        <v>0</v>
      </c>
      <c r="R442">
        <f t="shared" si="71"/>
        <v>421</v>
      </c>
      <c r="S442">
        <f t="shared" si="67"/>
        <v>4.2099999999999547</v>
      </c>
      <c r="T442" s="13">
        <f t="shared" si="68"/>
        <v>53.737256070920132</v>
      </c>
      <c r="U442" s="14">
        <f t="shared" si="69"/>
        <v>-39.151640755877864</v>
      </c>
    </row>
    <row r="443" spans="1:21">
      <c r="A443">
        <f t="shared" si="64"/>
        <v>0</v>
      </c>
      <c r="B443">
        <f t="shared" si="70"/>
        <v>422</v>
      </c>
      <c r="C443">
        <f t="shared" si="65"/>
        <v>4.2199999999999545</v>
      </c>
      <c r="D443" s="13">
        <f>(Alfa1*SIN(miia*C443)-Alfa2*SIN(miib*C443))</f>
        <v>-59.110456426989259</v>
      </c>
      <c r="E443" s="14">
        <f>-(Alfa1*COS(miia*C443)-Alfa2*COS(miib*C443))</f>
        <v>-34.229199407741241</v>
      </c>
      <c r="F443">
        <f>(miia*Alfa1*COS(miia*C443)-miib*Alfa2*COS(miib*C443))</f>
        <v>97.671366346245378</v>
      </c>
      <c r="G443">
        <f>miia*Alfa1*SIN(miia*C443)-miib*Alfa2*SIN(miib*C443)</f>
        <v>46.648651009027617</v>
      </c>
      <c r="Q443">
        <f t="shared" si="66"/>
        <v>0</v>
      </c>
      <c r="R443">
        <f t="shared" si="71"/>
        <v>422</v>
      </c>
      <c r="S443">
        <f t="shared" si="67"/>
        <v>4.2199999999999545</v>
      </c>
      <c r="T443" s="13">
        <f t="shared" si="68"/>
        <v>48.587571706036968</v>
      </c>
      <c r="U443" s="14">
        <f t="shared" si="69"/>
        <v>-39.262593723307077</v>
      </c>
    </row>
    <row r="444" spans="1:21">
      <c r="A444">
        <f t="shared" si="64"/>
        <v>0</v>
      </c>
      <c r="B444">
        <f t="shared" si="70"/>
        <v>423</v>
      </c>
      <c r="C444">
        <f t="shared" si="65"/>
        <v>4.2299999999999542</v>
      </c>
      <c r="D444" s="13">
        <f>(Alfa1*SIN(miia*C444)-Alfa2*SIN(miib*C444))</f>
        <v>-57.97420394256882</v>
      </c>
      <c r="E444" s="14">
        <f>-(Alfa1*COS(miia*C444)-Alfa2*COS(miib*C444))</f>
        <v>-33.704630018828475</v>
      </c>
      <c r="F444">
        <f>(miia*Alfa1*COS(miia*C444)-miib*Alfa2*COS(miib*C444))</f>
        <v>129.57867484837291</v>
      </c>
      <c r="G444">
        <f>miia*Alfa1*SIN(miia*C444)-miib*Alfa2*SIN(miib*C444)</f>
        <v>57.955557546329203</v>
      </c>
      <c r="Q444">
        <f t="shared" si="66"/>
        <v>0</v>
      </c>
      <c r="R444">
        <f t="shared" si="71"/>
        <v>423</v>
      </c>
      <c r="S444">
        <f t="shared" si="67"/>
        <v>4.2299999999999542</v>
      </c>
      <c r="T444" s="13">
        <f t="shared" si="68"/>
        <v>42.523185456140524</v>
      </c>
      <c r="U444" s="14">
        <f t="shared" si="69"/>
        <v>-38.027777723337884</v>
      </c>
    </row>
    <row r="445" spans="1:21">
      <c r="A445">
        <f t="shared" si="64"/>
        <v>0</v>
      </c>
      <c r="B445">
        <f t="shared" si="70"/>
        <v>424</v>
      </c>
      <c r="C445">
        <f t="shared" si="65"/>
        <v>4.239999999999954</v>
      </c>
      <c r="D445" s="13">
        <f>(Alfa1*SIN(miia*C445)-Alfa2*SIN(miib*C445))</f>
        <v>-56.519313948325383</v>
      </c>
      <c r="E445" s="14">
        <f>-(Alfa1*COS(miia*C445)-Alfa2*COS(miib*C445))</f>
        <v>-33.076364646760638</v>
      </c>
      <c r="F445">
        <f>(miia*Alfa1*COS(miia*C445)-miib*Alfa2*COS(miib*C445))</f>
        <v>161.35662375804884</v>
      </c>
      <c r="G445">
        <f>miia*Alfa1*SIN(miia*C445)-miib*Alfa2*SIN(miib*C445)</f>
        <v>67.380283448952468</v>
      </c>
      <c r="Q445">
        <f t="shared" si="66"/>
        <v>0</v>
      </c>
      <c r="R445">
        <f t="shared" si="71"/>
        <v>424</v>
      </c>
      <c r="S445">
        <f t="shared" si="67"/>
        <v>4.239999999999954</v>
      </c>
      <c r="T445" s="13">
        <f t="shared" si="68"/>
        <v>35.802671973908481</v>
      </c>
      <c r="U445" s="14">
        <f t="shared" si="69"/>
        <v>-35.393261529963979</v>
      </c>
    </row>
    <row r="446" spans="1:21">
      <c r="A446">
        <f t="shared" si="64"/>
        <v>0</v>
      </c>
      <c r="B446">
        <f t="shared" si="70"/>
        <v>425</v>
      </c>
      <c r="C446">
        <f t="shared" si="65"/>
        <v>4.2499999999999538</v>
      </c>
      <c r="D446" s="13">
        <f>(Alfa1*SIN(miia*C446)-Alfa2*SIN(miib*C446))</f>
        <v>-54.748348893130142</v>
      </c>
      <c r="E446" s="14">
        <f>-(Alfa1*COS(miia*C446)-Alfa2*COS(miib*C446))</f>
        <v>-32.363415084900126</v>
      </c>
      <c r="F446">
        <f>(miia*Alfa1*COS(miia*C446)-miib*Alfa2*COS(miib*C446))</f>
        <v>192.75137018137156</v>
      </c>
      <c r="G446">
        <f>miia*Alfa1*SIN(miia*C446)-miib*Alfa2*SIN(miib*C446)</f>
        <v>74.888531626221464</v>
      </c>
      <c r="Q446">
        <f t="shared" si="66"/>
        <v>0</v>
      </c>
      <c r="R446">
        <f t="shared" si="71"/>
        <v>425</v>
      </c>
      <c r="S446">
        <f t="shared" si="67"/>
        <v>4.2499999999999538</v>
      </c>
      <c r="T446" s="13">
        <f t="shared" si="68"/>
        <v>28.700380911018634</v>
      </c>
      <c r="U446" s="14">
        <f t="shared" si="69"/>
        <v>-31.359753043110217</v>
      </c>
    </row>
    <row r="447" spans="1:21">
      <c r="A447">
        <f t="shared" si="64"/>
        <v>0</v>
      </c>
      <c r="B447">
        <f t="shared" si="70"/>
        <v>426</v>
      </c>
      <c r="C447">
        <f t="shared" si="65"/>
        <v>4.2599999999999536</v>
      </c>
      <c r="D447" s="13">
        <f>(Alfa1*SIN(miia*C447)-Alfa2*SIN(miib*C447))</f>
        <v>-52.666407854772935</v>
      </c>
      <c r="E447" s="14">
        <f>-(Alfa1*COS(miia*C447)-Alfa2*COS(miib*C447))</f>
        <v>-31.585024881272751</v>
      </c>
      <c r="F447">
        <f>(miia*Alfa1*COS(miia*C447)-miib*Alfa2*COS(miib*C447))</f>
        <v>223.5098281481676</v>
      </c>
      <c r="G447">
        <f>miia*Alfa1*SIN(miia*C447)-miib*Alfa2*SIN(miib*C447)</f>
        <v>80.468261242437677</v>
      </c>
      <c r="Q447">
        <f t="shared" si="66"/>
        <v>0</v>
      </c>
      <c r="R447">
        <f t="shared" si="71"/>
        <v>426</v>
      </c>
      <c r="S447">
        <f t="shared" si="67"/>
        <v>4.2599999999999536</v>
      </c>
      <c r="T447" s="13">
        <f t="shared" si="68"/>
        <v>21.49543527694204</v>
      </c>
      <c r="U447" s="14">
        <f t="shared" si="69"/>
        <v>-25.983613417305563</v>
      </c>
    </row>
    <row r="448" spans="1:21">
      <c r="A448">
        <f t="shared" si="64"/>
        <v>0</v>
      </c>
      <c r="B448">
        <f t="shared" si="70"/>
        <v>427</v>
      </c>
      <c r="C448">
        <f t="shared" si="65"/>
        <v>4.2699999999999534</v>
      </c>
      <c r="D448" s="13">
        <f>(Alfa1*SIN(miia*C448)-Alfa2*SIN(miib*C448))</f>
        <v>-50.281107074651729</v>
      </c>
      <c r="E448" s="14">
        <f>-(Alfa1*COS(miia*C448)-Alfa2*COS(miib*C448))</f>
        <v>-30.760446769729644</v>
      </c>
      <c r="F448">
        <f>(miia*Alfa1*COS(miia*C448)-miib*Alfa2*COS(miib*C448))</f>
        <v>253.38204589501521</v>
      </c>
      <c r="G448">
        <f>miia*Alfa1*SIN(miia*C448)-miib*Alfa2*SIN(miib*C448)</f>
        <v>84.129650609985447</v>
      </c>
      <c r="Q448">
        <f t="shared" si="66"/>
        <v>0</v>
      </c>
      <c r="R448">
        <f t="shared" si="71"/>
        <v>427</v>
      </c>
      <c r="S448">
        <f t="shared" si="67"/>
        <v>4.2699999999999534</v>
      </c>
      <c r="T448" s="13">
        <f t="shared" si="68"/>
        <v>14.460643881093416</v>
      </c>
      <c r="U448" s="14">
        <f t="shared" si="69"/>
        <v>-19.375653671254856</v>
      </c>
    </row>
    <row r="449" spans="1:21">
      <c r="A449">
        <f t="shared" si="64"/>
        <v>0</v>
      </c>
      <c r="B449">
        <f t="shared" si="70"/>
        <v>428</v>
      </c>
      <c r="C449">
        <f t="shared" si="65"/>
        <v>4.2799999999999532</v>
      </c>
      <c r="D449" s="13">
        <f>(Alfa1*SIN(miia*C449)-Alfa2*SIN(miib*C449))</f>
        <v>-47.602536816501811</v>
      </c>
      <c r="E449" s="14">
        <f>-(Alfa1*COS(miia*C449)-Alfa2*COS(miib*C449))</f>
        <v>-29.908721620680247</v>
      </c>
      <c r="F449">
        <f>(miia*Alfa1*COS(miia*C449)-miib*Alfa2*COS(miib*C449))</f>
        <v>282.1235598890737</v>
      </c>
      <c r="G449">
        <f>miia*Alfa1*SIN(miia*C449)-miib*Alfa2*SIN(miib*C449)</f>
        <v>85.904830702518836</v>
      </c>
      <c r="Q449">
        <f t="shared" si="66"/>
        <v>0</v>
      </c>
      <c r="R449">
        <f t="shared" si="71"/>
        <v>428</v>
      </c>
      <c r="S449">
        <f t="shared" si="67"/>
        <v>4.2799999999999532</v>
      </c>
      <c r="T449" s="13">
        <f t="shared" si="68"/>
        <v>7.8517694826548849</v>
      </c>
      <c r="U449" s="14">
        <f t="shared" si="69"/>
        <v>-11.697751326866342</v>
      </c>
    </row>
    <row r="450" spans="1:21">
      <c r="A450">
        <f t="shared" si="64"/>
        <v>0</v>
      </c>
      <c r="B450">
        <f t="shared" si="70"/>
        <v>429</v>
      </c>
      <c r="C450">
        <f t="shared" si="65"/>
        <v>4.289999999999953</v>
      </c>
      <c r="D450" s="13">
        <f>(Alfa1*SIN(miia*C450)-Alfa2*SIN(miib*C450))</f>
        <v>-44.643194897842022</v>
      </c>
      <c r="E450" s="14">
        <f>-(Alfa1*COS(miia*C450)-Alfa2*COS(miib*C450))</f>
        <v>-29.048461191738671</v>
      </c>
      <c r="F450">
        <f>(miia*Alfa1*COS(miia*C450)-miib*Alfa2*COS(miib*C450))</f>
        <v>309.49770243053649</v>
      </c>
      <c r="G450">
        <f>miia*Alfa1*SIN(miia*C450)-miib*Alfa2*SIN(miib*C450)</f>
        <v>85.847392362763458</v>
      </c>
      <c r="Q450">
        <f t="shared" si="66"/>
        <v>0</v>
      </c>
      <c r="R450">
        <f t="shared" si="71"/>
        <v>429</v>
      </c>
      <c r="S450">
        <f t="shared" si="67"/>
        <v>4.289999999999953</v>
      </c>
      <c r="T450" s="13">
        <f t="shared" si="68"/>
        <v>1.8975790525151581</v>
      </c>
      <c r="U450" s="14">
        <f t="shared" si="69"/>
        <v>-3.1574116270312533</v>
      </c>
    </row>
    <row r="451" spans="1:21">
      <c r="A451">
        <f t="shared" si="64"/>
        <v>0</v>
      </c>
      <c r="B451">
        <f t="shared" si="70"/>
        <v>430</v>
      </c>
      <c r="C451">
        <f t="shared" si="65"/>
        <v>4.2999999999999527</v>
      </c>
      <c r="D451" s="13">
        <f>(Alfa1*SIN(miia*C451)-Alfa2*SIN(miib*C451))</f>
        <v>-41.417897472412172</v>
      </c>
      <c r="E451" s="14">
        <f>-(Alfa1*COS(miia*C451)-Alfa2*COS(miib*C451))</f>
        <v>-28.197636916451138</v>
      </c>
      <c r="F451">
        <f>(miia*Alfa1*COS(miia*C451)-miib*Alfa2*COS(miib*C451))</f>
        <v>335.27784011433812</v>
      </c>
      <c r="G451">
        <f>miia*Alfa1*SIN(miia*C451)-miib*Alfa2*SIN(miib*C451)</f>
        <v>84.031672558039659</v>
      </c>
      <c r="Q451">
        <f t="shared" si="66"/>
        <v>0</v>
      </c>
      <c r="R451">
        <f t="shared" si="71"/>
        <v>430</v>
      </c>
      <c r="S451">
        <f t="shared" si="67"/>
        <v>4.2999999999999527</v>
      </c>
      <c r="T451" s="13">
        <f t="shared" si="68"/>
        <v>-3.2089296531192124</v>
      </c>
      <c r="U451" s="14">
        <f t="shared" si="69"/>
        <v>5.9995199799365313</v>
      </c>
    </row>
    <row r="452" spans="1:21">
      <c r="A452">
        <f t="shared" si="64"/>
        <v>0</v>
      </c>
      <c r="B452">
        <f t="shared" si="70"/>
        <v>431</v>
      </c>
      <c r="C452">
        <f t="shared" si="65"/>
        <v>4.3099999999999525</v>
      </c>
      <c r="D452" s="13">
        <f>(Alfa1*SIN(miia*C452)-Alfa2*SIN(miib*C452))</f>
        <v>-37.943667865910257</v>
      </c>
      <c r="E452" s="14">
        <f>-(Alfa1*COS(miia*C452)-Alfa2*COS(miib*C452))</f>
        <v>-27.373376904566058</v>
      </c>
      <c r="F452">
        <f>(miia*Alfa1*COS(miia*C452)-miib*Alfa2*COS(miib*C452))</f>
        <v>359.24952110069489</v>
      </c>
      <c r="G452">
        <f>miia*Alfa1*SIN(miia*C452)-miib*Alfa2*SIN(miib*C452)</f>
        <v>80.551827260617102</v>
      </c>
      <c r="Q452">
        <f t="shared" si="66"/>
        <v>0</v>
      </c>
      <c r="R452">
        <f t="shared" si="71"/>
        <v>431</v>
      </c>
      <c r="S452">
        <f t="shared" si="67"/>
        <v>4.3099999999999525</v>
      </c>
      <c r="T452" s="13">
        <f t="shared" si="68"/>
        <v>-7.3177789036464223</v>
      </c>
      <c r="U452" s="14">
        <f t="shared" si="69"/>
        <v>15.497713401399819</v>
      </c>
    </row>
    <row r="453" spans="1:21">
      <c r="A453">
        <f t="shared" si="64"/>
        <v>0</v>
      </c>
      <c r="B453">
        <f t="shared" si="70"/>
        <v>432</v>
      </c>
      <c r="C453">
        <f t="shared" si="65"/>
        <v>4.3199999999999523</v>
      </c>
      <c r="D453" s="13">
        <f>(Alfa1*SIN(miia*C453)-Alfa2*SIN(miib*C453))</f>
        <v>-34.239604483581417</v>
      </c>
      <c r="E453" s="14">
        <f>-(Alfa1*COS(miia*C453)-Alfa2*COS(miib*C453))</f>
        <v>-26.591773240728894</v>
      </c>
      <c r="F453">
        <f>(miia*Alfa1*COS(miia*C453)-miib*Alfa2*COS(miib*C453))</f>
        <v>381.21251003253172</v>
      </c>
      <c r="G453">
        <f>miia*Alfa1*SIN(miia*C453)-miib*Alfa2*SIN(miib*C453)</f>
        <v>75.520700677199713</v>
      </c>
      <c r="Q453">
        <f t="shared" si="66"/>
        <v>0</v>
      </c>
      <c r="R453">
        <f t="shared" si="71"/>
        <v>432</v>
      </c>
      <c r="S453">
        <f t="shared" si="67"/>
        <v>4.3199999999999523</v>
      </c>
      <c r="T453" s="13">
        <f t="shared" si="68"/>
        <v>-10.327454552872643</v>
      </c>
      <c r="U453" s="14">
        <f t="shared" si="69"/>
        <v>25.04243391107202</v>
      </c>
    </row>
    <row r="454" spans="1:21">
      <c r="A454">
        <f t="shared" si="64"/>
        <v>0</v>
      </c>
      <c r="B454">
        <f t="shared" si="70"/>
        <v>433</v>
      </c>
      <c r="C454">
        <f t="shared" si="65"/>
        <v>4.3299999999999521</v>
      </c>
      <c r="D454" s="13">
        <f>(Alfa1*SIN(miia*C454)-Alfa2*SIN(miib*C454))</f>
        <v>-30.32672901450541</v>
      </c>
      <c r="E454" s="14">
        <f>-(Alfa1*COS(miia*C454)-Alfa2*COS(miib*C454))</f>
        <v>-25.867701560905655</v>
      </c>
      <c r="F454">
        <f>(miia*Alfa1*COS(miia*C454)-miib*Alfa2*COS(miib*C454))</f>
        <v>400.9826905370461</v>
      </c>
      <c r="G454">
        <f>miia*Alfa1*SIN(miia*C454)-miib*Alfa2*SIN(miib*C454)</f>
        <v>69.068502600717068</v>
      </c>
      <c r="Q454">
        <f t="shared" si="66"/>
        <v>0</v>
      </c>
      <c r="R454">
        <f t="shared" si="71"/>
        <v>433</v>
      </c>
      <c r="S454">
        <f t="shared" si="67"/>
        <v>4.3299999999999521</v>
      </c>
      <c r="T454" s="13">
        <f t="shared" si="68"/>
        <v>-12.188330679538295</v>
      </c>
      <c r="U454" s="14">
        <f t="shared" si="69"/>
        <v>34.330453708918753</v>
      </c>
    </row>
    <row r="455" spans="1:21">
      <c r="A455">
        <f t="shared" si="64"/>
        <v>0</v>
      </c>
      <c r="B455">
        <f t="shared" si="70"/>
        <v>434</v>
      </c>
      <c r="C455">
        <f t="shared" si="65"/>
        <v>4.3399999999999519</v>
      </c>
      <c r="D455" s="13">
        <f>(Alfa1*SIN(miia*C455)-Alfa2*SIN(miib*C455))</f>
        <v>-26.227816351722026</v>
      </c>
      <c r="E455" s="14">
        <f>-(Alfa1*COS(miia*C455)-Alfa2*COS(miib*C455))</f>
        <v>-25.214654758349315</v>
      </c>
      <c r="F455">
        <f>(miia*Alfa1*COS(miia*C455)-miib*Alfa2*COS(miib*C455))</f>
        <v>418.39381654765998</v>
      </c>
      <c r="G455">
        <f>miia*Alfa1*SIN(miia*C455)-miib*Alfa2*SIN(miib*C455)</f>
        <v>61.341307587650732</v>
      </c>
      <c r="Q455">
        <f t="shared" si="66"/>
        <v>0</v>
      </c>
      <c r="R455">
        <f t="shared" si="71"/>
        <v>434</v>
      </c>
      <c r="S455">
        <f t="shared" si="67"/>
        <v>4.3399999999999519</v>
      </c>
      <c r="T455" s="13">
        <f t="shared" si="68"/>
        <v>-12.903944998841641</v>
      </c>
      <c r="U455" s="14">
        <f t="shared" si="69"/>
        <v>43.061368399655251</v>
      </c>
    </row>
    <row r="456" spans="1:21">
      <c r="A456">
        <f t="shared" si="64"/>
        <v>0</v>
      </c>
      <c r="B456">
        <f t="shared" si="70"/>
        <v>435</v>
      </c>
      <c r="C456">
        <f t="shared" si="65"/>
        <v>4.3499999999999517</v>
      </c>
      <c r="D456" s="13">
        <f>(Alfa1*SIN(miia*C456)-Alfa2*SIN(miib*C456))</f>
        <v>-21.967207827690771</v>
      </c>
      <c r="E456" s="14">
        <f>-(Alfa1*COS(miia*C456)-Alfa2*COS(miib*C456))</f>
        <v>-24.644592524808722</v>
      </c>
      <c r="F456">
        <f>(miia*Alfa1*COS(miia*C456)-miib*Alfa2*COS(miib*C456))</f>
        <v>433.29909516845873</v>
      </c>
      <c r="G456">
        <f>miia*Alfa1*SIN(miia*C456)-miib*Alfa2*SIN(miib*C456)</f>
        <v>52.499391456035561</v>
      </c>
      <c r="Q456">
        <f t="shared" si="66"/>
        <v>0</v>
      </c>
      <c r="R456">
        <f t="shared" si="71"/>
        <v>435</v>
      </c>
      <c r="S456">
        <f t="shared" si="67"/>
        <v>4.3499999999999517</v>
      </c>
      <c r="T456" s="13">
        <f t="shared" si="68"/>
        <v>-12.530081222649118</v>
      </c>
      <c r="U456" s="14">
        <f t="shared" si="69"/>
        <v>50.948874953699629</v>
      </c>
    </row>
    <row r="457" spans="1:21">
      <c r="A457">
        <f t="shared" si="64"/>
        <v>0</v>
      </c>
      <c r="B457">
        <f t="shared" si="70"/>
        <v>436</v>
      </c>
      <c r="C457">
        <f t="shared" si="65"/>
        <v>4.3599999999999515</v>
      </c>
      <c r="D457" s="13">
        <f>(Alfa1*SIN(miia*C457)-Alfa2*SIN(miib*C457))</f>
        <v>-17.570609529210124</v>
      </c>
      <c r="E457" s="14">
        <f>-(Alfa1*COS(miia*C457)-Alfa2*COS(miib*C457))</f>
        <v>-24.167808269412376</v>
      </c>
      <c r="F457">
        <f>(miia*Alfa1*COS(miia*C457)-miib*Alfa2*COS(miib*C457))</f>
        <v>445.57258546113735</v>
      </c>
      <c r="G457">
        <f>miia*Alfa1*SIN(miia*C457)-miib*Alfa2*SIN(miib*C457)</f>
        <v>42.715422235126347</v>
      </c>
      <c r="Q457">
        <f t="shared" si="66"/>
        <v>0</v>
      </c>
      <c r="R457">
        <f t="shared" si="71"/>
        <v>436</v>
      </c>
      <c r="S457">
        <f t="shared" si="67"/>
        <v>4.3599999999999515</v>
      </c>
      <c r="T457" s="13">
        <f t="shared" si="68"/>
        <v>-11.17170271134888</v>
      </c>
      <c r="U457" s="14">
        <f t="shared" si="69"/>
        <v>57.731568510200795</v>
      </c>
    </row>
    <row r="458" spans="1:21">
      <c r="A458">
        <f t="shared" si="64"/>
        <v>0</v>
      </c>
      <c r="B458">
        <f t="shared" si="70"/>
        <v>437</v>
      </c>
      <c r="C458">
        <f t="shared" si="65"/>
        <v>4.3699999999999513</v>
      </c>
      <c r="D458" s="13">
        <f>(Alfa1*SIN(miia*C458)-Alfa2*SIN(miib*C458))</f>
        <v>-13.064877603176253</v>
      </c>
      <c r="E458" s="14">
        <f>-(Alfa1*COS(miia*C458)-Alfa2*COS(miib*C458))</f>
        <v>-23.792814778882033</v>
      </c>
      <c r="F458">
        <f>(miia*Alfa1*COS(miia*C458)-miib*Alfa2*COS(miib*C458))</f>
        <v>455.11039934799726</v>
      </c>
      <c r="G458">
        <f>miia*Alfa1*SIN(miia*C458)-miib*Alfa2*SIN(miib*C458)</f>
        <v>32.172524161126127</v>
      </c>
      <c r="Q458">
        <f t="shared" si="66"/>
        <v>0</v>
      </c>
      <c r="R458">
        <f t="shared" si="71"/>
        <v>437</v>
      </c>
      <c r="S458">
        <f t="shared" si="67"/>
        <v>4.3699999999999513</v>
      </c>
      <c r="T458" s="13">
        <f t="shared" si="68"/>
        <v>-8.9778680802262052</v>
      </c>
      <c r="U458" s="14">
        <f t="shared" si="69"/>
        <v>63.182833754472469</v>
      </c>
    </row>
    <row r="459" spans="1:21">
      <c r="A459">
        <f t="shared" si="64"/>
        <v>0</v>
      </c>
      <c r="B459">
        <f t="shared" si="70"/>
        <v>438</v>
      </c>
      <c r="C459">
        <f t="shared" si="65"/>
        <v>4.379999999999951</v>
      </c>
      <c r="D459" s="13">
        <f>(Alfa1*SIN(miia*C459)-Alfa2*SIN(miib*C459))</f>
        <v>-8.47779259297476</v>
      </c>
      <c r="E459" s="14">
        <f>-(Alfa1*COS(miia*C459)-Alfa2*COS(miib*C459))</f>
        <v>-23.526249790244115</v>
      </c>
      <c r="F459">
        <f>(miia*Alfa1*COS(miia*C459)-miib*Alfa2*COS(miib*C459))</f>
        <v>461.83169277558903</v>
      </c>
      <c r="G459">
        <f>miia*Alfa1*SIN(miia*C459)-miib*Alfa2*SIN(miib*C459)</f>
        <v>21.062234589685691</v>
      </c>
      <c r="Q459">
        <f t="shared" si="66"/>
        <v>0</v>
      </c>
      <c r="R459">
        <f t="shared" si="71"/>
        <v>438</v>
      </c>
      <c r="S459">
        <f t="shared" si="67"/>
        <v>4.379999999999951</v>
      </c>
      <c r="T459" s="13">
        <f t="shared" si="68"/>
        <v>-6.1348404499537894</v>
      </c>
      <c r="U459" s="14">
        <f t="shared" si="69"/>
        <v>67.119441827518017</v>
      </c>
    </row>
    <row r="460" spans="1:21">
      <c r="A460">
        <f t="shared" si="64"/>
        <v>0</v>
      </c>
      <c r="B460">
        <f t="shared" si="70"/>
        <v>439</v>
      </c>
      <c r="C460">
        <f t="shared" si="65"/>
        <v>4.3899999999999508</v>
      </c>
      <c r="D460" s="13">
        <f>(Alfa1*SIN(miia*C460)-Alfa2*SIN(miib*C460))</f>
        <v>-3.837824953597103</v>
      </c>
      <c r="E460" s="14">
        <f>-(Alfa1*COS(miia*C460)-Alfa2*COS(miib*C460))</f>
        <v>-23.372802442945865</v>
      </c>
      <c r="F460">
        <f>(miia*Alfa1*COS(miia*C460)-miib*Alfa2*COS(miib*C460))</f>
        <v>465.67943735272547</v>
      </c>
      <c r="G460">
        <f>miia*Alfa1*SIN(miia*C460)-miib*Alfa2*SIN(miib*C460)</f>
        <v>9.5823747723406942</v>
      </c>
      <c r="Q460">
        <f t="shared" si="66"/>
        <v>0</v>
      </c>
      <c r="R460">
        <f t="shared" si="71"/>
        <v>439</v>
      </c>
      <c r="S460">
        <f t="shared" si="67"/>
        <v>4.3899999999999508</v>
      </c>
      <c r="T460" s="13">
        <f t="shared" si="68"/>
        <v>-2.8576745282625464</v>
      </c>
      <c r="U460" s="14">
        <f t="shared" si="69"/>
        <v>69.408514407628715</v>
      </c>
    </row>
    <row r="461" spans="1:21">
      <c r="A461">
        <f t="shared" si="64"/>
        <v>0</v>
      </c>
      <c r="B461">
        <f t="shared" si="70"/>
        <v>440</v>
      </c>
      <c r="C461">
        <f t="shared" si="65"/>
        <v>4.3999999999999506</v>
      </c>
      <c r="D461" s="13">
        <f>(Alfa1*SIN(miia*C461)-Alfa2*SIN(miib*C461))</f>
        <v>0.82610601932195538</v>
      </c>
      <c r="E461" s="14">
        <f>-(Alfa1*COS(miia*C461)-Alfa2*COS(miib*C461))</f>
        <v>-23.335161363303499</v>
      </c>
      <c r="F461">
        <f>(miia*Alfa1*COS(miia*C461)-miib*Alfa2*COS(miib*C461))</f>
        <v>466.62096484321251</v>
      </c>
      <c r="G461">
        <f>miia*Alfa1*SIN(miia*C461)-miib*Alfa2*SIN(miib*C461)</f>
        <v>-2.0651436901109186</v>
      </c>
      <c r="Q461">
        <f t="shared" si="66"/>
        <v>0</v>
      </c>
      <c r="R461">
        <f t="shared" si="71"/>
        <v>440</v>
      </c>
      <c r="S461">
        <f t="shared" si="67"/>
        <v>4.3999999999999506</v>
      </c>
      <c r="T461" s="13">
        <f t="shared" si="68"/>
        <v>0.61937321697125935</v>
      </c>
      <c r="U461" s="14">
        <f t="shared" si="69"/>
        <v>69.972580732000083</v>
      </c>
    </row>
    <row r="462" spans="1:21">
      <c r="A462">
        <f t="shared" si="64"/>
        <v>0</v>
      </c>
      <c r="B462">
        <f t="shared" si="70"/>
        <v>441</v>
      </c>
      <c r="C462">
        <f t="shared" si="65"/>
        <v>4.4099999999999504</v>
      </c>
      <c r="D462" s="13">
        <f>(Alfa1*SIN(miia*C462)-Alfa2*SIN(miib*C462))</f>
        <v>5.4848775463115924</v>
      </c>
      <c r="E462" s="14">
        <f>-(Alfa1*COS(miia*C462)-Alfa2*COS(miib*C462))</f>
        <v>-23.413984912660762</v>
      </c>
      <c r="F462">
        <f>(miia*Alfa1*COS(miia*C462)-miib*Alfa2*COS(miib*C462))</f>
        <v>464.64827913618467</v>
      </c>
      <c r="G462">
        <f>miia*Alfa1*SIN(miia*C462)-miib*Alfa2*SIN(miib*C462)</f>
        <v>-13.676554257752665</v>
      </c>
      <c r="Q462">
        <f t="shared" si="66"/>
        <v>0</v>
      </c>
      <c r="R462">
        <f t="shared" si="71"/>
        <v>441</v>
      </c>
      <c r="S462">
        <f t="shared" si="67"/>
        <v>4.4099999999999504</v>
      </c>
      <c r="T462" s="13">
        <f t="shared" si="68"/>
        <v>4.0532188228060937</v>
      </c>
      <c r="U462" s="14">
        <f t="shared" si="69"/>
        <v>68.792528353054607</v>
      </c>
    </row>
    <row r="463" spans="1:21">
      <c r="A463">
        <f t="shared" si="64"/>
        <v>0</v>
      </c>
      <c r="B463">
        <f t="shared" si="70"/>
        <v>442</v>
      </c>
      <c r="C463">
        <f t="shared" si="65"/>
        <v>4.4199999999999502</v>
      </c>
      <c r="D463" s="13">
        <f>(Alfa1*SIN(miia*C463)-Alfa2*SIN(miib*C463))</f>
        <v>10.109410664159416</v>
      </c>
      <c r="E463" s="14">
        <f>-(Alfa1*COS(miia*C463)-Alfa2*COS(miib*C463))</f>
        <v>-23.607893903746607</v>
      </c>
      <c r="F463">
        <f>(miia*Alfa1*COS(miia*C463)-miib*Alfa2*COS(miib*C463))</f>
        <v>459.77813261303601</v>
      </c>
      <c r="G463">
        <f>miia*Alfa1*SIN(miia*C463)-miib*Alfa2*SIN(miib*C463)</f>
        <v>-25.048489844911373</v>
      </c>
      <c r="Q463">
        <f t="shared" si="66"/>
        <v>0</v>
      </c>
      <c r="R463">
        <f t="shared" si="71"/>
        <v>442</v>
      </c>
      <c r="S463">
        <f t="shared" si="67"/>
        <v>4.4199999999999502</v>
      </c>
      <c r="T463" s="13">
        <f t="shared" si="68"/>
        <v>7.2026856019073699</v>
      </c>
      <c r="U463" s="14">
        <f t="shared" si="69"/>
        <v>65.908331368562585</v>
      </c>
    </row>
    <row r="464" spans="1:21">
      <c r="A464">
        <f t="shared" si="64"/>
        <v>0</v>
      </c>
      <c r="B464">
        <f t="shared" si="70"/>
        <v>443</v>
      </c>
      <c r="C464">
        <f t="shared" si="65"/>
        <v>4.42999999999995</v>
      </c>
      <c r="D464" s="13">
        <f>(Alfa1*SIN(miia*C464)-Alfa2*SIN(miib*C464))</f>
        <v>14.670917107543744</v>
      </c>
      <c r="E464" s="14">
        <f>-(Alfa1*COS(miia*C464)-Alfa2*COS(miib*C464))</f>
        <v>-23.913486859771528</v>
      </c>
      <c r="F464">
        <f>(miia*Alfa1*COS(miia*C464)-miib*Alfa2*COS(miib*C464))</f>
        <v>452.05186615672812</v>
      </c>
      <c r="G464">
        <f>miia*Alfa1*SIN(miia*C464)-miib*Alfa2*SIN(miib*C464)</f>
        <v>-35.980233125637689</v>
      </c>
      <c r="Q464">
        <f t="shared" si="66"/>
        <v>0</v>
      </c>
      <c r="R464">
        <f t="shared" si="71"/>
        <v>443</v>
      </c>
      <c r="S464">
        <f t="shared" si="67"/>
        <v>4.42999999999995</v>
      </c>
      <c r="T464" s="13">
        <f t="shared" si="68"/>
        <v>9.8391610282754201</v>
      </c>
      <c r="U464" s="14">
        <f t="shared" si="69"/>
        <v>61.417527430273331</v>
      </c>
    </row>
    <row r="465" spans="1:21">
      <c r="A465">
        <f t="shared" si="64"/>
        <v>0</v>
      </c>
      <c r="B465">
        <f t="shared" si="70"/>
        <v>444</v>
      </c>
      <c r="C465">
        <f t="shared" si="65"/>
        <v>4.4399999999999498</v>
      </c>
      <c r="D465" s="13">
        <f>(Alfa1*SIN(miia*C465)-Alfa2*SIN(miib*C465))</f>
        <v>19.141143414584302</v>
      </c>
      <c r="E465" s="14">
        <f>-(Alfa1*COS(miia*C465)-Alfa2*COS(miib*C465))</f>
        <v>-24.325377660102408</v>
      </c>
      <c r="F465">
        <f>(miia*Alfa1*COS(miia*C465)-miib*Alfa2*COS(miib*C465))</f>
        <v>441.53501438356773</v>
      </c>
      <c r="G465">
        <f>miia*Alfa1*SIN(miia*C465)-miib*Alfa2*SIN(miib*C465)</f>
        <v>-46.275939721284637</v>
      </c>
      <c r="Q465">
        <f t="shared" si="66"/>
        <v>0</v>
      </c>
      <c r="R465">
        <f t="shared" si="71"/>
        <v>444</v>
      </c>
      <c r="S465">
        <f t="shared" si="67"/>
        <v>4.4399999999999498</v>
      </c>
      <c r="T465" s="13">
        <f t="shared" si="68"/>
        <v>11.756740470980553</v>
      </c>
      <c r="U465" s="14">
        <f t="shared" si="69"/>
        <v>55.471503542004001</v>
      </c>
    </row>
    <row r="466" spans="1:21">
      <c r="A466">
        <f t="shared" si="64"/>
        <v>0</v>
      </c>
      <c r="B466">
        <f t="shared" si="70"/>
        <v>445</v>
      </c>
      <c r="C466">
        <f t="shared" si="65"/>
        <v>4.4499999999999496</v>
      </c>
      <c r="D466" s="13">
        <f>(Alfa1*SIN(miia*C466)-Alfa2*SIN(miib*C466))</f>
        <v>23.492609926108585</v>
      </c>
      <c r="E466" s="14">
        <f>-(Alfa1*COS(miia*C466)-Alfa2*COS(miib*C466))</f>
        <v>-24.836255187226755</v>
      </c>
      <c r="F466">
        <f>(miia*Alfa1*COS(miia*C466)-miib*Alfa2*COS(miib*C466))</f>
        <v>428.31667999611881</v>
      </c>
      <c r="G466">
        <f>miia*Alfa1*SIN(miia*C466)-miib*Alfa2*SIN(miib*C466)</f>
        <v>-55.746811512723454</v>
      </c>
      <c r="Q466">
        <f t="shared" si="66"/>
        <v>0</v>
      </c>
      <c r="R466">
        <f t="shared" si="71"/>
        <v>445</v>
      </c>
      <c r="S466">
        <f t="shared" si="67"/>
        <v>4.4499999999999496</v>
      </c>
      <c r="T466" s="13">
        <f t="shared" si="68"/>
        <v>12.781443089091162</v>
      </c>
      <c r="U466" s="14">
        <f t="shared" si="69"/>
        <v>48.269736978987119</v>
      </c>
    </row>
    <row r="467" spans="1:21">
      <c r="A467">
        <f t="shared" si="64"/>
        <v>0</v>
      </c>
      <c r="B467">
        <f t="shared" si="70"/>
        <v>446</v>
      </c>
      <c r="C467">
        <f t="shared" si="65"/>
        <v>4.4599999999999493</v>
      </c>
      <c r="D467" s="13">
        <f>(Alfa1*SIN(miia*C467)-Alfa2*SIN(miib*C467))</f>
        <v>27.698842398861036</v>
      </c>
      <c r="E467" s="14">
        <f>-(Alfa1*COS(miia*C467)-Alfa2*COS(miib*C467))</f>
        <v>-25.436964364459755</v>
      </c>
      <c r="F467">
        <f>(miia*Alfa1*COS(miia*C467)-miib*Alfa2*COS(miib*C467))</f>
        <v>412.508683435644</v>
      </c>
      <c r="G467">
        <f>miia*Alfa1*SIN(miia*C467)-miib*Alfa2*SIN(miib*C467)</f>
        <v>-64.213197821045668</v>
      </c>
      <c r="Q467">
        <f t="shared" si="66"/>
        <v>0</v>
      </c>
      <c r="R467">
        <f t="shared" si="71"/>
        <v>446</v>
      </c>
      <c r="S467">
        <f t="shared" si="67"/>
        <v>4.4599999999999493</v>
      </c>
      <c r="T467" s="13">
        <f t="shared" si="68"/>
        <v>12.779122416267796</v>
      </c>
      <c r="U467" s="14">
        <f t="shared" si="69"/>
        <v>40.052218164735699</v>
      </c>
    </row>
    <row r="468" spans="1:21">
      <c r="A468">
        <f t="shared" si="64"/>
        <v>0</v>
      </c>
      <c r="B468">
        <f t="shared" si="70"/>
        <v>447</v>
      </c>
      <c r="C468">
        <f t="shared" si="65"/>
        <v>4.4699999999999491</v>
      </c>
      <c r="D468" s="13">
        <f>(Alfa1*SIN(miia*C468)-Alfa2*SIN(miib*C468))</f>
        <v>31.734594025817383</v>
      </c>
      <c r="E468" s="14">
        <f>-(Alfa1*COS(miia*C468)-Alfa2*COS(miib*C468))</f>
        <v>-26.116607754728012</v>
      </c>
      <c r="F468">
        <f>(miia*Alfa1*COS(miia*C468)-miib*Alfa2*COS(miib*C468))</f>
        <v>394.2444962306356</v>
      </c>
      <c r="G468">
        <f>miia*Alfa1*SIN(miia*C468)-miib*Alfa2*SIN(miib*C468)</f>
        <v>-71.506602925632436</v>
      </c>
      <c r="Q468">
        <f t="shared" si="66"/>
        <v>0</v>
      </c>
      <c r="R468">
        <f t="shared" si="71"/>
        <v>447</v>
      </c>
      <c r="S468">
        <f t="shared" si="67"/>
        <v>4.4699999999999491</v>
      </c>
      <c r="T468" s="13">
        <f t="shared" si="68"/>
        <v>11.661746527920082</v>
      </c>
      <c r="U468" s="14">
        <f t="shared" si="69"/>
        <v>31.090353830468914</v>
      </c>
    </row>
    <row r="469" spans="1:21">
      <c r="A469">
        <f t="shared" si="64"/>
        <v>0</v>
      </c>
      <c r="B469">
        <f t="shared" si="70"/>
        <v>448</v>
      </c>
      <c r="C469">
        <f t="shared" si="65"/>
        <v>4.4799999999999489</v>
      </c>
      <c r="D469" s="13">
        <f>(Alfa1*SIN(miia*C469)-Alfa2*SIN(miib*C469))</f>
        <v>35.576055751480993</v>
      </c>
      <c r="E469" s="14">
        <f>-(Alfa1*COS(miia*C469)-Alfa2*COS(miib*C469))</f>
        <v>-26.862666679983192</v>
      </c>
      <c r="F469">
        <f>(miia*Alfa1*COS(miia*C469)-miib*Alfa2*COS(miib*C469))</f>
        <v>373.67796857254211</v>
      </c>
      <c r="G469">
        <f>miia*Alfa1*SIN(miia*C469)-miib*Alfa2*SIN(miib*C469)</f>
        <v>-77.471579329971263</v>
      </c>
      <c r="Q469">
        <f t="shared" si="66"/>
        <v>0</v>
      </c>
      <c r="R469">
        <f t="shared" si="71"/>
        <v>448</v>
      </c>
      <c r="S469">
        <f t="shared" si="67"/>
        <v>4.4799999999999489</v>
      </c>
      <c r="T469" s="13">
        <f t="shared" si="68"/>
        <v>9.3917881065404973</v>
      </c>
      <c r="U469" s="14">
        <f t="shared" si="69"/>
        <v>21.67670841516188</v>
      </c>
    </row>
    <row r="470" spans="1:21">
      <c r="A470">
        <f t="shared" ref="A470:A533" si="72">IF(B470=$AC$1,1,0)</f>
        <v>0</v>
      </c>
      <c r="B470">
        <f t="shared" si="70"/>
        <v>449</v>
      </c>
      <c r="C470">
        <f t="shared" ref="C470:C533" si="73">C469+dt</f>
        <v>4.4899999999999487</v>
      </c>
      <c r="D470" s="13">
        <f>(Alfa1*SIN(miia*C470)-Alfa2*SIN(miib*C470))</f>
        <v>39.201052885593484</v>
      </c>
      <c r="E470" s="14">
        <f>-(Alfa1*COS(miia*C470)-Alfa2*COS(miib*C470))</f>
        <v>-27.661140620476601</v>
      </c>
      <c r="F470">
        <f>(miia*Alfa1*COS(miia*C470)-miib*Alfa2*COS(miib*C470))</f>
        <v>350.98186367942196</v>
      </c>
      <c r="G470">
        <f>miia*Alfa1*SIN(miia*C470)-miib*Alfa2*SIN(miib*C470)</f>
        <v>-81.96748733416041</v>
      </c>
      <c r="Q470">
        <f t="shared" ref="Q470:Q533" si="74">IF(R470=$AC$1,1,0)</f>
        <v>0</v>
      </c>
      <c r="R470">
        <f t="shared" si="71"/>
        <v>449</v>
      </c>
      <c r="S470">
        <f t="shared" ref="S470:S533" si="75">S469+dt</f>
        <v>4.4899999999999487</v>
      </c>
      <c r="T470" s="13">
        <f t="shared" ref="T470:T533" si="76">IF(R470&lt;MAX_TIME,Aktina*SIN(epsilon*S470)*COS(D*S470),Aktina*SIN(epsilon*MAX_TIME*dt)*COS(D*MAX_TIME*dt))</f>
        <v>5.9845405893894315</v>
      </c>
      <c r="U470" s="14">
        <f t="shared" ref="U470:U533" si="77">IF(R470&lt;MAX_TIME,Aktina*COS(epsilon*S470)*COS(D*S470),Aktina*COS(epsilon*MAX_TIME*dt)*COS(D*MAX_TIME*dt))</f>
        <v>12.113987073584376</v>
      </c>
    </row>
    <row r="471" spans="1:21">
      <c r="A471">
        <f t="shared" si="72"/>
        <v>0</v>
      </c>
      <c r="B471">
        <f t="shared" ref="B471:B534" si="78">B470+1</f>
        <v>450</v>
      </c>
      <c r="C471">
        <f t="shared" si="73"/>
        <v>4.4999999999999485</v>
      </c>
      <c r="D471" s="13">
        <f>(Alfa1*SIN(miia*C471)-Alfa2*SIN(miib*C471))</f>
        <v>42.589226153936508</v>
      </c>
      <c r="E471" s="14">
        <f>-(Alfa1*COS(miia*C471)-Alfa2*COS(miib*C471))</f>
        <v>-28.496703465279356</v>
      </c>
      <c r="F471">
        <f>(miia*Alfa1*COS(miia*C471)-miib*Alfa2*COS(miib*C471))</f>
        <v>326.34621341275454</v>
      </c>
      <c r="G471">
        <f>miia*Alfa1*SIN(miia*C471)-miib*Alfa2*SIN(miib*C471)</f>
        <v>-84.87010281716482</v>
      </c>
      <c r="Q471">
        <f t="shared" si="74"/>
        <v>0</v>
      </c>
      <c r="R471">
        <f t="shared" ref="R471:R534" si="79">R470+1</f>
        <v>450</v>
      </c>
      <c r="S471">
        <f t="shared" si="75"/>
        <v>4.4999999999999485</v>
      </c>
      <c r="T471" s="13">
        <f t="shared" si="76"/>
        <v>1.5082598673508336</v>
      </c>
      <c r="U471" s="14">
        <f t="shared" si="77"/>
        <v>2.7036930441468359</v>
      </c>
    </row>
    <row r="472" spans="1:21">
      <c r="A472">
        <f t="shared" si="72"/>
        <v>0</v>
      </c>
      <c r="B472">
        <f t="shared" si="78"/>
        <v>451</v>
      </c>
      <c r="C472">
        <f t="shared" si="73"/>
        <v>4.5099999999999483</v>
      </c>
      <c r="D472" s="13">
        <f>(Alfa1*SIN(miia*C472)-Alfa2*SIN(miib*C472))</f>
        <v>45.722195478483314</v>
      </c>
      <c r="E472" s="14">
        <f>-(Alfa1*COS(miia*C472)-Alfa2*COS(miib*C472))</f>
        <v>-29.352875011948015</v>
      </c>
      <c r="F472">
        <f>(miia*Alfa1*COS(miia*C472)-miib*Alfa2*COS(miib*C472))</f>
        <v>299.97651137305076</v>
      </c>
      <c r="G472">
        <f>miia*Alfa1*SIN(miia*C472)-miib*Alfa2*SIN(miib*C472)</f>
        <v>-86.073056658107646</v>
      </c>
      <c r="Q472">
        <f t="shared" si="74"/>
        <v>0</v>
      </c>
      <c r="R472">
        <f t="shared" si="79"/>
        <v>451</v>
      </c>
      <c r="S472">
        <f t="shared" si="75"/>
        <v>4.5099999999999483</v>
      </c>
      <c r="T472" s="13">
        <f t="shared" si="76"/>
        <v>-3.9178816218687538</v>
      </c>
      <c r="U472" s="14">
        <f t="shared" si="77"/>
        <v>-6.2650956751326481</v>
      </c>
    </row>
    <row r="473" spans="1:21">
      <c r="A473">
        <f t="shared" si="72"/>
        <v>0</v>
      </c>
      <c r="B473">
        <f t="shared" si="78"/>
        <v>452</v>
      </c>
      <c r="C473">
        <f t="shared" si="73"/>
        <v>4.5199999999999481</v>
      </c>
      <c r="D473" s="13">
        <f>(Alfa1*SIN(miia*C473)-Alfa2*SIN(miib*C473))</f>
        <v>48.583704949548277</v>
      </c>
      <c r="E473" s="14">
        <f>-(Alfa1*COS(miia*C473)-Alfa2*COS(miib*C473))</f>
        <v>-30.212205955861833</v>
      </c>
      <c r="F473">
        <f>(miia*Alfa1*COS(miia*C473)-miib*Alfa2*COS(miib*C473))</f>
        <v>272.09176129872918</v>
      </c>
      <c r="G473">
        <f>miia*Alfa1*SIN(miia*C473)-miib*Alfa2*SIN(miib*C473)</f>
        <v>-85.489090918939013</v>
      </c>
      <c r="Q473">
        <f t="shared" si="74"/>
        <v>0</v>
      </c>
      <c r="R473">
        <f t="shared" si="79"/>
        <v>452</v>
      </c>
      <c r="S473">
        <f t="shared" si="75"/>
        <v>4.5199999999999481</v>
      </c>
      <c r="T473" s="13">
        <f t="shared" si="76"/>
        <v>-10.127953589132684</v>
      </c>
      <c r="U473" s="14">
        <f t="shared" si="77"/>
        <v>-14.526390863986038</v>
      </c>
    </row>
    <row r="474" spans="1:21">
      <c r="A474">
        <f t="shared" si="72"/>
        <v>0</v>
      </c>
      <c r="B474">
        <f t="shared" si="78"/>
        <v>453</v>
      </c>
      <c r="C474">
        <f t="shared" si="73"/>
        <v>4.5299999999999478</v>
      </c>
      <c r="D474" s="13">
        <f>(Alfa1*SIN(miia*C474)-Alfa2*SIN(miib*C474))</f>
        <v>51.159747638088646</v>
      </c>
      <c r="E474" s="14">
        <f>-(Alfa1*COS(miia*C474)-Alfa2*COS(miib*C474))</f>
        <v>-31.056474470078051</v>
      </c>
      <c r="F474">
        <f>(miia*Alfa1*COS(miia*C474)-miib*Alfa2*COS(miib*C474))</f>
        <v>242.92240001401598</v>
      </c>
      <c r="G474">
        <f>miia*Alfa1*SIN(miia*C474)-miib*Alfa2*SIN(miib*C474)</f>
        <v>-83.05111875377753</v>
      </c>
      <c r="Q474">
        <f t="shared" si="74"/>
        <v>0</v>
      </c>
      <c r="R474">
        <f t="shared" si="79"/>
        <v>453</v>
      </c>
      <c r="S474">
        <f t="shared" si="75"/>
        <v>4.5299999999999478</v>
      </c>
      <c r="T474" s="13">
        <f t="shared" si="76"/>
        <v>-16.91537950218957</v>
      </c>
      <c r="U474" s="14">
        <f t="shared" si="77"/>
        <v>-21.846983262848411</v>
      </c>
    </row>
    <row r="475" spans="1:21">
      <c r="A475">
        <f t="shared" si="72"/>
        <v>0</v>
      </c>
      <c r="B475">
        <f t="shared" si="78"/>
        <v>454</v>
      </c>
      <c r="C475">
        <f t="shared" si="73"/>
        <v>4.5399999999999476</v>
      </c>
      <c r="D475" s="13">
        <f>(Alfa1*SIN(miia*C475)-Alfa2*SIN(miib*C475))</f>
        <v>53.438669095085345</v>
      </c>
      <c r="E475" s="14">
        <f>-(Alfa1*COS(miia*C475)-Alfa2*COS(miib*C475))</f>
        <v>-31.866892355975533</v>
      </c>
      <c r="F475">
        <f>(miia*Alfa1*COS(miia*C475)-miib*Alfa2*COS(miib*C475))</f>
        <v>212.70811540123572</v>
      </c>
      <c r="G475">
        <f>miia*Alfa1*SIN(miia*C475)-miib*Alfa2*SIN(miib*C475)</f>
        <v>-78.713076984618453</v>
      </c>
      <c r="Q475">
        <f t="shared" si="74"/>
        <v>0</v>
      </c>
      <c r="R475">
        <f t="shared" si="79"/>
        <v>454</v>
      </c>
      <c r="S475">
        <f t="shared" si="75"/>
        <v>4.5399999999999476</v>
      </c>
      <c r="T475" s="13">
        <f t="shared" si="76"/>
        <v>-24.040762487269625</v>
      </c>
      <c r="U475" s="14">
        <f t="shared" si="77"/>
        <v>-28.034779265925192</v>
      </c>
    </row>
    <row r="476" spans="1:21">
      <c r="A476">
        <f t="shared" si="72"/>
        <v>0</v>
      </c>
      <c r="B476">
        <f t="shared" si="78"/>
        <v>455</v>
      </c>
      <c r="C476">
        <f t="shared" si="73"/>
        <v>4.5499999999999474</v>
      </c>
      <c r="D476" s="13">
        <f>(Alfa1*SIN(miia*C476)-Alfa2*SIN(miib*C476))</f>
        <v>55.411248594985608</v>
      </c>
      <c r="E476" s="14">
        <f>-(Alfa1*COS(miia*C476)-Alfa2*COS(miib*C476))</f>
        <v>-32.624318644700317</v>
      </c>
      <c r="F476">
        <f>(miia*Alfa1*COS(miia*C476)-miib*Alfa2*COS(miib*C476))</f>
        <v>181.69558089859396</v>
      </c>
      <c r="G476">
        <f>miia*Alfa1*SIN(miia*C476)-miib*Alfa2*SIN(miib*C476)</f>
        <v>-72.450562369181796</v>
      </c>
      <c r="Q476">
        <f t="shared" si="74"/>
        <v>0</v>
      </c>
      <c r="R476">
        <f t="shared" si="79"/>
        <v>455</v>
      </c>
      <c r="S476">
        <f t="shared" si="75"/>
        <v>4.5499999999999474</v>
      </c>
      <c r="T476" s="13">
        <f t="shared" si="76"/>
        <v>-31.241117623083642</v>
      </c>
      <c r="U476" s="14">
        <f t="shared" si="77"/>
        <v>-32.945462364973643</v>
      </c>
    </row>
    <row r="477" spans="1:21">
      <c r="A477">
        <f t="shared" si="72"/>
        <v>0</v>
      </c>
      <c r="B477">
        <f t="shared" si="78"/>
        <v>456</v>
      </c>
      <c r="C477">
        <f t="shared" si="73"/>
        <v>4.5599999999999472</v>
      </c>
      <c r="D477" s="13">
        <f>(Alfa1*SIN(miia*C477)-Alfa2*SIN(miib*C477))</f>
        <v>57.070757399440588</v>
      </c>
      <c r="E477" s="14">
        <f>-(Alfa1*COS(miia*C477)-Alfa2*COS(miib*C477))</f>
        <v>-33.309478450500968</v>
      </c>
      <c r="F477">
        <f>(miia*Alfa1*COS(miia*C477)-miib*Alfa2*COS(miib*C477))</f>
        <v>150.13612883622605</v>
      </c>
      <c r="G477">
        <f>miia*Alfa1*SIN(miia*C477)-miib*Alfa2*SIN(miib*C477)</f>
        <v>-64.261244763563155</v>
      </c>
      <c r="Q477">
        <f t="shared" si="74"/>
        <v>0</v>
      </c>
      <c r="R477">
        <f t="shared" si="79"/>
        <v>456</v>
      </c>
      <c r="S477">
        <f t="shared" si="75"/>
        <v>4.5599999999999472</v>
      </c>
      <c r="T477" s="13">
        <f t="shared" si="76"/>
        <v>-38.240145679229187</v>
      </c>
      <c r="U477" s="14">
        <f t="shared" si="77"/>
        <v>-36.487223731960398</v>
      </c>
    </row>
    <row r="478" spans="1:21">
      <c r="A478">
        <f t="shared" si="72"/>
        <v>0</v>
      </c>
      <c r="B478">
        <f t="shared" si="78"/>
        <v>457</v>
      </c>
      <c r="C478">
        <f t="shared" si="73"/>
        <v>4.569999999999947</v>
      </c>
      <c r="D478" s="13">
        <f>(Alfa1*SIN(miia*C478)-Alfa2*SIN(miib*C478))</f>
        <v>58.412993543834574</v>
      </c>
      <c r="E478" s="14">
        <f>-(Alfa1*COS(miia*C478)-Alfa2*COS(miib*C478))</f>
        <v>-33.903184820250232</v>
      </c>
      <c r="F478">
        <f>(miia*Alfa1*COS(miia*C478)-miib*Alfa2*COS(miib*C478))</f>
        <v>118.2833855128118</v>
      </c>
      <c r="G478">
        <f>miia*Alfa1*SIN(miia*C478)-miib*Alfa2*SIN(miib*C478)</f>
        <v>-54.165052628260383</v>
      </c>
      <c r="Q478">
        <f t="shared" si="74"/>
        <v>0</v>
      </c>
      <c r="R478">
        <f t="shared" si="79"/>
        <v>457</v>
      </c>
      <c r="S478">
        <f t="shared" si="75"/>
        <v>4.569999999999947</v>
      </c>
      <c r="T478" s="13">
        <f t="shared" si="76"/>
        <v>-44.759140822129538</v>
      </c>
      <c r="U478" s="14">
        <f t="shared" si="77"/>
        <v>-38.623383567291889</v>
      </c>
    </row>
    <row r="479" spans="1:21">
      <c r="A479">
        <f t="shared" si="72"/>
        <v>0</v>
      </c>
      <c r="B479">
        <f t="shared" si="78"/>
        <v>458</v>
      </c>
      <c r="C479">
        <f t="shared" si="73"/>
        <v>4.5799999999999468</v>
      </c>
      <c r="D479" s="13">
        <f>(Alfa1*SIN(miia*C479)-Alfa2*SIN(miib*C479))</f>
        <v>59.436292880126373</v>
      </c>
      <c r="E479" s="14">
        <f>-(Alfa1*COS(miia*C479)-Alfa2*COS(miib*C479))</f>
        <v>-34.386561289368267</v>
      </c>
      <c r="F479">
        <f>(miia*Alfa1*COS(miia*C479)-miib*Alfa2*COS(miib*C479))</f>
        <v>86.39089127659139</v>
      </c>
      <c r="G479">
        <f>miia*Alfa1*SIN(miia*C479)-miib*Alfa2*SIN(miib*C479)</f>
        <v>-42.204128618585401</v>
      </c>
      <c r="Q479">
        <f t="shared" si="74"/>
        <v>0</v>
      </c>
      <c r="R479">
        <f t="shared" si="79"/>
        <v>458</v>
      </c>
      <c r="S479">
        <f t="shared" si="75"/>
        <v>4.5799999999999468</v>
      </c>
      <c r="T479" s="13">
        <f t="shared" si="76"/>
        <v>-50.528098506524493</v>
      </c>
      <c r="U479" s="14">
        <f t="shared" si="77"/>
        <v>-39.372809087885429</v>
      </c>
    </row>
    <row r="480" spans="1:21">
      <c r="A480">
        <f t="shared" si="72"/>
        <v>0</v>
      </c>
      <c r="B480">
        <f t="shared" si="78"/>
        <v>459</v>
      </c>
      <c r="C480">
        <f t="shared" si="73"/>
        <v>4.5899999999999466</v>
      </c>
      <c r="D480" s="13">
        <f>(Alfa1*SIN(miia*C480)-Alfa2*SIN(miib*C480))</f>
        <v>60.141516343004866</v>
      </c>
      <c r="E480" s="14">
        <f>-(Alfa1*COS(miia*C480)-Alfa2*COS(miib*C480))</f>
        <v>-34.74126284334271</v>
      </c>
      <c r="F480">
        <f>(miia*Alfa1*COS(miia*C480)-miib*Alfa2*COS(miib*C480))</f>
        <v>54.709729004638817</v>
      </c>
      <c r="G480">
        <f>miia*Alfa1*SIN(miia*C480)-miib*Alfa2*SIN(miib*C480)</f>
        <v>-28.442555316491166</v>
      </c>
      <c r="Q480">
        <f t="shared" si="74"/>
        <v>0</v>
      </c>
      <c r="R480">
        <f t="shared" si="79"/>
        <v>459</v>
      </c>
      <c r="S480">
        <f t="shared" si="75"/>
        <v>4.5899999999999466</v>
      </c>
      <c r="T480" s="13">
        <f t="shared" si="76"/>
        <v>-55.296580748201158</v>
      </c>
      <c r="U480" s="14">
        <f t="shared" si="77"/>
        <v>-38.808122925702008</v>
      </c>
    </row>
    <row r="481" spans="1:21">
      <c r="A481">
        <f t="shared" si="72"/>
        <v>0</v>
      </c>
      <c r="B481">
        <f t="shared" si="78"/>
        <v>460</v>
      </c>
      <c r="C481">
        <f t="shared" si="73"/>
        <v>4.5999999999999464</v>
      </c>
      <c r="D481" s="13">
        <f>(Alfa1*SIN(miia*C481)-Alfa2*SIN(miib*C481))</f>
        <v>60.532013639978913</v>
      </c>
      <c r="E481" s="14">
        <f>-(Alfa1*COS(miia*C481)-Alfa2*COS(miib*C481))</f>
        <v>-34.949692996202678</v>
      </c>
      <c r="F481">
        <f>(miia*Alfa1*COS(miia*C481)-miib*Alfa2*COS(miib*C481))</f>
        <v>23.486184271511419</v>
      </c>
      <c r="G481">
        <f>miia*Alfa1*SIN(miia*C481)-miib*Alfa2*SIN(miib*C481)</f>
        <v>-12.965853477270343</v>
      </c>
      <c r="Q481">
        <f t="shared" si="74"/>
        <v>0</v>
      </c>
      <c r="R481">
        <f t="shared" si="79"/>
        <v>460</v>
      </c>
      <c r="S481">
        <f t="shared" si="75"/>
        <v>4.5999999999999464</v>
      </c>
      <c r="T481" s="13">
        <f t="shared" si="76"/>
        <v>-58.843904604245978</v>
      </c>
      <c r="U481" s="14">
        <f t="shared" si="77"/>
        <v>-37.051783747841533</v>
      </c>
    </row>
    <row r="482" spans="1:21">
      <c r="A482">
        <f t="shared" si="72"/>
        <v>0</v>
      </c>
      <c r="B482">
        <f t="shared" si="78"/>
        <v>461</v>
      </c>
      <c r="C482">
        <f t="shared" si="73"/>
        <v>4.6099999999999461</v>
      </c>
      <c r="D482" s="13">
        <f>(Alfa1*SIN(miia*C482)-Alfa2*SIN(miib*C482))</f>
        <v>60.613563797453047</v>
      </c>
      <c r="E482" s="14">
        <f>-(Alfa1*COS(miia*C482)-Alfa2*COS(miib*C482))</f>
        <v>-34.995214732534656</v>
      </c>
      <c r="F482">
        <f>(miia*Alfa1*COS(miia*C482)-miib*Alfa2*COS(miib*C482))</f>
        <v>-7.0405398360711189</v>
      </c>
      <c r="G482">
        <f>miia*Alfa1*SIN(miia*C482)-miib*Alfa2*SIN(miib*C482)</f>
        <v>4.119742541791652</v>
      </c>
      <c r="Q482">
        <f t="shared" si="74"/>
        <v>0</v>
      </c>
      <c r="R482">
        <f t="shared" si="79"/>
        <v>461</v>
      </c>
      <c r="S482">
        <f t="shared" si="75"/>
        <v>4.6099999999999461</v>
      </c>
      <c r="T482" s="13">
        <f t="shared" si="76"/>
        <v>-60.988245636872406</v>
      </c>
      <c r="U482" s="14">
        <f t="shared" si="77"/>
        <v>-34.270205584416551</v>
      </c>
    </row>
    <row r="483" spans="1:21">
      <c r="A483">
        <f t="shared" si="72"/>
        <v>0</v>
      </c>
      <c r="B483">
        <f t="shared" si="78"/>
        <v>462</v>
      </c>
      <c r="C483">
        <f t="shared" si="73"/>
        <v>4.6199999999999459</v>
      </c>
      <c r="D483" s="13">
        <f>(Alfa1*SIN(miia*C483)-Alfa2*SIN(miib*C483))</f>
        <v>60.394293221781837</v>
      </c>
      <c r="E483" s="14">
        <f>-(Alfa1*COS(miia*C483)-Alfa2*COS(miib*C483))</f>
        <v>-34.862353117586849</v>
      </c>
      <c r="F483">
        <f>(miia*Alfa1*COS(miia*C483)-miib*Alfa2*COS(miib*C483))</f>
        <v>-36.640530864666133</v>
      </c>
      <c r="G483">
        <f>miia*Alfa1*SIN(miia*C483)-miib*Alfa2*SIN(miib*C483)</f>
        <v>22.688225255874528</v>
      </c>
      <c r="Q483">
        <f t="shared" si="74"/>
        <v>0</v>
      </c>
      <c r="R483">
        <f t="shared" si="79"/>
        <v>462</v>
      </c>
      <c r="S483">
        <f t="shared" si="75"/>
        <v>4.6199999999999459</v>
      </c>
      <c r="T483" s="13">
        <f t="shared" si="76"/>
        <v>-61.59429038168777</v>
      </c>
      <c r="U483" s="14">
        <f t="shared" si="77"/>
        <v>-30.666160286045336</v>
      </c>
    </row>
    <row r="484" spans="1:21">
      <c r="A484">
        <f t="shared" si="72"/>
        <v>0</v>
      </c>
      <c r="B484">
        <f t="shared" si="78"/>
        <v>463</v>
      </c>
      <c r="C484">
        <f t="shared" si="73"/>
        <v>4.6299999999999457</v>
      </c>
      <c r="D484" s="13">
        <f>(Alfa1*SIN(miia*C484)-Alfa2*SIN(miib*C484))</f>
        <v>59.884572154489078</v>
      </c>
      <c r="E484" s="14">
        <f>-(Alfa1*COS(miia*C484)-Alfa2*COS(miib*C484))</f>
        <v>-34.536987460121168</v>
      </c>
      <c r="F484">
        <f>(miia*Alfa1*COS(miia*C484)-miib*Alfa2*COS(miib*C484))</f>
        <v>-65.095276491252449</v>
      </c>
      <c r="G484">
        <f>miia*Alfa1*SIN(miia*C484)-miib*Alfa2*SIN(miib*C484)</f>
        <v>42.594961335686094</v>
      </c>
      <c r="Q484">
        <f t="shared" si="74"/>
        <v>0</v>
      </c>
      <c r="R484">
        <f t="shared" si="79"/>
        <v>463</v>
      </c>
      <c r="S484">
        <f t="shared" si="75"/>
        <v>4.6299999999999457</v>
      </c>
      <c r="T484" s="13">
        <f t="shared" si="76"/>
        <v>-60.579128706982353</v>
      </c>
      <c r="U484" s="14">
        <f t="shared" si="77"/>
        <v>-26.46977562438471</v>
      </c>
    </row>
    <row r="485" spans="1:21">
      <c r="A485">
        <f t="shared" si="72"/>
        <v>0</v>
      </c>
      <c r="B485">
        <f t="shared" si="78"/>
        <v>464</v>
      </c>
      <c r="C485">
        <f t="shared" si="73"/>
        <v>4.6399999999999455</v>
      </c>
      <c r="D485" s="13">
        <f>(Alfa1*SIN(miia*C485)-Alfa2*SIN(miib*C485))</f>
        <v>59.096890612095862</v>
      </c>
      <c r="E485" s="14">
        <f>-(Alfa1*COS(miia*C485)-Alfa2*COS(miib*C485))</f>
        <v>-34.006531014148479</v>
      </c>
      <c r="F485">
        <f>(miia*Alfa1*COS(miia*C485)-miib*Alfa2*COS(miib*C485))</f>
        <v>-92.19965476385444</v>
      </c>
      <c r="G485">
        <f>miia*Alfa1*SIN(miia*C485)-miib*Alfa2*SIN(miib*C485)</f>
        <v>63.678034515150841</v>
      </c>
      <c r="Q485">
        <f t="shared" si="74"/>
        <v>0</v>
      </c>
      <c r="R485">
        <f t="shared" si="79"/>
        <v>464</v>
      </c>
      <c r="S485">
        <f t="shared" si="75"/>
        <v>4.6399999999999455</v>
      </c>
      <c r="T485" s="13">
        <f t="shared" si="76"/>
        <v>-57.916146180033671</v>
      </c>
      <c r="U485" s="14">
        <f t="shared" si="77"/>
        <v>-21.928497085637893</v>
      </c>
    </row>
    <row r="486" spans="1:21">
      <c r="A486">
        <f t="shared" si="72"/>
        <v>0</v>
      </c>
      <c r="B486">
        <f t="shared" si="78"/>
        <v>465</v>
      </c>
      <c r="C486">
        <f t="shared" si="73"/>
        <v>4.6499999999999453</v>
      </c>
      <c r="D486" s="13">
        <f>(Alfa1*SIN(miia*C486)-Alfa2*SIN(miib*C486))</f>
        <v>58.045715101226271</v>
      </c>
      <c r="E486" s="14">
        <f>-(Alfa1*COS(miia*C486)-Alfa2*COS(miib*C486))</f>
        <v>-33.260096327515981</v>
      </c>
      <c r="F486">
        <f>(miia*Alfa1*COS(miia*C486)-miib*Alfa2*COS(miib*C486))</f>
        <v>-117.76378568236682</v>
      </c>
      <c r="G486">
        <f>miia*Alfa1*SIN(miia*C486)-miib*Alfa2*SIN(miib*C486)</f>
        <v>85.759770961325984</v>
      </c>
      <c r="Q486">
        <f t="shared" si="74"/>
        <v>0</v>
      </c>
      <c r="R486">
        <f t="shared" si="79"/>
        <v>465</v>
      </c>
      <c r="S486">
        <f t="shared" si="75"/>
        <v>4.6499999999999453</v>
      </c>
      <c r="T486" s="13">
        <f t="shared" si="76"/>
        <v>-53.636755398940991</v>
      </c>
      <c r="U486" s="14">
        <f t="shared" si="77"/>
        <v>-17.296422178841482</v>
      </c>
    </row>
    <row r="487" spans="1:21">
      <c r="A487">
        <f t="shared" si="72"/>
        <v>0</v>
      </c>
      <c r="B487">
        <f t="shared" si="78"/>
        <v>466</v>
      </c>
      <c r="C487">
        <f t="shared" si="73"/>
        <v>4.6599999999999451</v>
      </c>
      <c r="D487" s="13">
        <f>(Alfa1*SIN(miia*C487)-Alfa2*SIN(miib*C487))</f>
        <v>56.747327586858063</v>
      </c>
      <c r="E487" s="14">
        <f>-(Alfa1*COS(miia*C487)-Alfa2*COS(miib*C487))</f>
        <v>-32.288644486294068</v>
      </c>
      <c r="F487">
        <f>(miia*Alfa1*COS(miia*C487)-miib*Alfa2*COS(miib*C487))</f>
        <v>-141.61472611392787</v>
      </c>
      <c r="G487">
        <f>miia*Alfa1*SIN(miia*C487)-miib*Alfa2*SIN(miib*C487)</f>
        <v>108.64843209661906</v>
      </c>
      <c r="Q487">
        <f t="shared" si="74"/>
        <v>0</v>
      </c>
      <c r="R487">
        <f t="shared" si="79"/>
        <v>466</v>
      </c>
      <c r="S487">
        <f t="shared" si="75"/>
        <v>4.6599999999999451</v>
      </c>
      <c r="T487" s="13">
        <f t="shared" si="76"/>
        <v>-47.82989056985803</v>
      </c>
      <c r="U487" s="14">
        <f t="shared" si="77"/>
        <v>-12.823440467942532</v>
      </c>
    </row>
    <row r="488" spans="1:21">
      <c r="A488">
        <f t="shared" si="72"/>
        <v>0</v>
      </c>
      <c r="B488">
        <f t="shared" si="78"/>
        <v>467</v>
      </c>
      <c r="C488">
        <f t="shared" si="73"/>
        <v>4.6699999999999449</v>
      </c>
      <c r="D488" s="13">
        <f>(Alfa1*SIN(miia*C488)-Alfa2*SIN(miib*C488))</f>
        <v>55.219648363903403</v>
      </c>
      <c r="E488" s="14">
        <f>-(Alfa1*COS(miia*C488)-Alfa2*COS(miib*C488))</f>
        <v>-31.085116662631375</v>
      </c>
      <c r="F488">
        <f>(miia*Alfa1*COS(miia*C488)-miib*Alfa2*COS(miib*C488))</f>
        <v>-163.59799161346501</v>
      </c>
      <c r="G488">
        <f>miia*Alfa1*SIN(miia*C488)-miib*Alfa2*SIN(miib*C488)</f>
        <v>132.14005816524173</v>
      </c>
      <c r="Q488">
        <f t="shared" si="74"/>
        <v>0</v>
      </c>
      <c r="R488">
        <f t="shared" si="79"/>
        <v>467</v>
      </c>
      <c r="S488">
        <f t="shared" si="75"/>
        <v>4.6699999999999449</v>
      </c>
      <c r="T488" s="13">
        <f t="shared" si="76"/>
        <v>-40.639278016473291</v>
      </c>
      <c r="U488" s="14">
        <f t="shared" si="77"/>
        <v>-8.7446195732553651</v>
      </c>
    </row>
    <row r="489" spans="1:21">
      <c r="A489">
        <f t="shared" si="72"/>
        <v>0</v>
      </c>
      <c r="B489">
        <f t="shared" si="78"/>
        <v>468</v>
      </c>
      <c r="C489">
        <f t="shared" si="73"/>
        <v>4.6799999999999446</v>
      </c>
      <c r="D489" s="13">
        <f>(Alfa1*SIN(miia*C489)-Alfa2*SIN(miib*C489))</f>
        <v>53.482044638031837</v>
      </c>
      <c r="E489" s="14">
        <f>-(Alfa1*COS(miia*C489)-Alfa2*COS(miib*C489))</f>
        <v>-29.644546548631737</v>
      </c>
      <c r="F489">
        <f>(miia*Alfa1*COS(miia*C489)-miib*Alfa2*COS(miib*C489))</f>
        <v>-183.5788904591937</v>
      </c>
      <c r="G489">
        <f>miia*Alfa1*SIN(miia*C489)-miib*Alfa2*SIN(miib*C489)</f>
        <v>156.02044430410444</v>
      </c>
      <c r="Q489">
        <f t="shared" si="74"/>
        <v>0</v>
      </c>
      <c r="R489">
        <f t="shared" si="79"/>
        <v>468</v>
      </c>
      <c r="S489">
        <f t="shared" si="75"/>
        <v>4.6799999999999446</v>
      </c>
      <c r="T489" s="13">
        <f t="shared" si="76"/>
        <v>-32.258583284344958</v>
      </c>
      <c r="U489" s="14">
        <f t="shared" si="77"/>
        <v>-5.2702668003976232</v>
      </c>
    </row>
    <row r="490" spans="1:21">
      <c r="A490">
        <f t="shared" si="72"/>
        <v>0</v>
      </c>
      <c r="B490">
        <f t="shared" si="78"/>
        <v>469</v>
      </c>
      <c r="C490">
        <f t="shared" si="73"/>
        <v>4.6899999999999444</v>
      </c>
      <c r="D490" s="13">
        <f>(Alfa1*SIN(miia*C490)-Alfa2*SIN(miib*C490))</f>
        <v>51.555126759240544</v>
      </c>
      <c r="E490" s="14">
        <f>-(Alfa1*COS(miia*C490)-Alfa2*COS(miib*C490))</f>
        <v>-27.964152448112305</v>
      </c>
      <c r="F490">
        <f>(miia*Alfa1*COS(miia*C490)-miib*Alfa2*COS(miib*C490))</f>
        <v>-201.44365709751878</v>
      </c>
      <c r="G490">
        <f>miia*Alfa1*SIN(miia*C490)-miib*Alfa2*SIN(miib*C490)</f>
        <v>180.06722952843472</v>
      </c>
      <c r="Q490">
        <f t="shared" si="74"/>
        <v>0</v>
      </c>
      <c r="R490">
        <f t="shared" si="79"/>
        <v>469</v>
      </c>
      <c r="S490">
        <f t="shared" si="75"/>
        <v>4.6899999999999444</v>
      </c>
      <c r="T490" s="13">
        <f t="shared" si="76"/>
        <v>-22.924619546850071</v>
      </c>
      <c r="U490" s="14">
        <f t="shared" si="77"/>
        <v>-2.577068273146784</v>
      </c>
    </row>
    <row r="491" spans="1:21">
      <c r="A491">
        <f t="shared" si="72"/>
        <v>0</v>
      </c>
      <c r="B491">
        <f t="shared" si="78"/>
        <v>470</v>
      </c>
      <c r="C491">
        <f t="shared" si="73"/>
        <v>4.6999999999999442</v>
      </c>
      <c r="D491" s="13">
        <f>(Alfa1*SIN(miia*C491)-Alfa2*SIN(miib*C491))</f>
        <v>49.460534169772409</v>
      </c>
      <c r="E491" s="14">
        <f>-(Alfa1*COS(miia*C491)-Alfa2*COS(miib*C491))</f>
        <v>-26.043407999939273</v>
      </c>
      <c r="F491">
        <f>(miia*Alfa1*COS(miia*C491)-miib*Alfa2*COS(miib*C491))</f>
        <v>-217.10037420310471</v>
      </c>
      <c r="G491">
        <f>miia*Alfa1*SIN(miia*C491)-miib*Alfa2*SIN(miib*C491)</f>
        <v>204.05207788784116</v>
      </c>
      <c r="Q491">
        <f t="shared" si="74"/>
        <v>0</v>
      </c>
      <c r="R491">
        <f t="shared" si="79"/>
        <v>470</v>
      </c>
      <c r="S491">
        <f t="shared" si="75"/>
        <v>4.6999999999999442</v>
      </c>
      <c r="T491" s="13">
        <f t="shared" si="76"/>
        <v>-12.90887878750809</v>
      </c>
      <c r="U491" s="14">
        <f t="shared" si="77"/>
        <v>-0.80066358684008687</v>
      </c>
    </row>
    <row r="492" spans="1:21">
      <c r="A492">
        <f t="shared" si="72"/>
        <v>0</v>
      </c>
      <c r="B492">
        <f t="shared" si="78"/>
        <v>471</v>
      </c>
      <c r="C492">
        <f t="shared" si="73"/>
        <v>4.709999999999944</v>
      </c>
      <c r="D492" s="13">
        <f>(Alfa1*SIN(miia*C492)-Alfa2*SIN(miib*C492))</f>
        <v>47.220713225415473</v>
      </c>
      <c r="E492" s="14">
        <f>-(Alfa1*COS(miia*C492)-Alfa2*COS(miib*C492))</f>
        <v>-23.884090718994766</v>
      </c>
      <c r="F492">
        <f>(miia*Alfa1*COS(miia*C492)-miib*Alfa2*COS(miib*C492))</f>
        <v>-230.47967467770647</v>
      </c>
      <c r="G492">
        <f>miia*Alfa1*SIN(miia*C492)-miib*Alfa2*SIN(miib*C492)</f>
        <v>227.74293010092234</v>
      </c>
      <c r="Q492">
        <f t="shared" si="74"/>
        <v>0</v>
      </c>
      <c r="R492">
        <f t="shared" si="79"/>
        <v>471</v>
      </c>
      <c r="S492">
        <f t="shared" si="75"/>
        <v>4.709999999999944</v>
      </c>
      <c r="T492" s="13">
        <f t="shared" si="76"/>
        <v>-2.5077136700404723</v>
      </c>
      <c r="U492" s="14">
        <f t="shared" si="77"/>
        <v>-2.9955818560520975E-2</v>
      </c>
    </row>
    <row r="493" spans="1:21">
      <c r="A493">
        <f t="shared" si="72"/>
        <v>0</v>
      </c>
      <c r="B493">
        <f t="shared" si="78"/>
        <v>472</v>
      </c>
      <c r="C493">
        <f t="shared" si="73"/>
        <v>4.7199999999999438</v>
      </c>
      <c r="D493" s="13">
        <f>(Alfa1*SIN(miia*C493)-Alfa2*SIN(miib*C493))</f>
        <v>44.8586891250281</v>
      </c>
      <c r="E493" s="14">
        <f>-(Alfa1*COS(miia*C493)-Alfa2*COS(miib*C493))</f>
        <v>-21.490307761588245</v>
      </c>
      <c r="F493">
        <f>(miia*Alfa1*COS(miia*C493)-miib*Alfa2*COS(miib*C493))</f>
        <v>-241.53521711452296</v>
      </c>
      <c r="G493">
        <f>miia*Alfa1*SIN(miia*C493)-miib*Alfa2*SIN(miib*C493)</f>
        <v>250.90630324536585</v>
      </c>
      <c r="Q493">
        <f t="shared" si="74"/>
        <v>0</v>
      </c>
      <c r="R493">
        <f t="shared" si="79"/>
        <v>472</v>
      </c>
      <c r="S493">
        <f t="shared" si="75"/>
        <v>4.7199999999999438</v>
      </c>
      <c r="T493" s="13">
        <f t="shared" si="76"/>
        <v>7.9684485315709637</v>
      </c>
      <c r="U493" s="14">
        <f t="shared" si="77"/>
        <v>-0.30338655836894762</v>
      </c>
    </row>
    <row r="494" spans="1:21">
      <c r="A494">
        <f t="shared" si="72"/>
        <v>0</v>
      </c>
      <c r="B494">
        <f t="shared" si="78"/>
        <v>473</v>
      </c>
      <c r="C494">
        <f t="shared" si="73"/>
        <v>4.7299999999999436</v>
      </c>
      <c r="D494" s="13">
        <f>(Alfa1*SIN(miia*C494)-Alfa2*SIN(miib*C494))</f>
        <v>42.397834236578881</v>
      </c>
      <c r="E494" s="14">
        <f>-(Alfa1*COS(miia*C494)-Alfa2*COS(miib*C494))</f>
        <v>-18.868498549081771</v>
      </c>
      <c r="F494">
        <f>(miia*Alfa1*COS(miia*C494)-miib*Alfa2*COS(miib*C494))</f>
        <v>-250.24393052134596</v>
      </c>
      <c r="G494">
        <f>miia*Alfa1*SIN(miia*C494)-miib*Alfa2*SIN(miib*C494)</f>
        <v>273.30961557320245</v>
      </c>
      <c r="Q494">
        <f t="shared" si="74"/>
        <v>0</v>
      </c>
      <c r="R494">
        <f t="shared" si="79"/>
        <v>473</v>
      </c>
      <c r="S494">
        <f t="shared" si="75"/>
        <v>4.7299999999999436</v>
      </c>
      <c r="T494" s="13">
        <f t="shared" si="76"/>
        <v>18.206440213650112</v>
      </c>
      <c r="U494" s="14">
        <f t="shared" si="77"/>
        <v>-1.6073262696611021</v>
      </c>
    </row>
    <row r="495" spans="1:21">
      <c r="A495">
        <f t="shared" si="72"/>
        <v>0</v>
      </c>
      <c r="B495">
        <f t="shared" si="78"/>
        <v>474</v>
      </c>
      <c r="C495">
        <f t="shared" si="73"/>
        <v>4.7399999999999434</v>
      </c>
      <c r="D495" s="13">
        <f>(Alfa1*SIN(miia*C495)-Alfa2*SIN(miib*C495))</f>
        <v>39.861635138543321</v>
      </c>
      <c r="E495" s="14">
        <f>-(Alfa1*COS(miia*C495)-Alfa2*COS(miib*C495))</f>
        <v>-16.027414114384868</v>
      </c>
      <c r="F495">
        <f>(miia*Alfa1*COS(miia*C495)-miib*Alfa2*COS(miib*C495))</f>
        <v>-256.60602640296713</v>
      </c>
      <c r="G495">
        <f>miia*Alfa1*SIN(miia*C495)-miib*Alfa2*SIN(miib*C495)</f>
        <v>294.72351324260336</v>
      </c>
      <c r="Q495">
        <f t="shared" si="74"/>
        <v>0</v>
      </c>
      <c r="R495">
        <f t="shared" si="79"/>
        <v>474</v>
      </c>
      <c r="S495">
        <f t="shared" si="75"/>
        <v>4.7399999999999434</v>
      </c>
      <c r="T495" s="13">
        <f t="shared" si="76"/>
        <v>27.901794478104978</v>
      </c>
      <c r="U495" s="14">
        <f t="shared" si="77"/>
        <v>-3.8766449202084816</v>
      </c>
    </row>
    <row r="496" spans="1:21">
      <c r="A496">
        <f t="shared" si="72"/>
        <v>0</v>
      </c>
      <c r="B496">
        <f t="shared" si="78"/>
        <v>475</v>
      </c>
      <c r="C496">
        <f t="shared" si="73"/>
        <v>4.7499999999999432</v>
      </c>
      <c r="D496" s="13">
        <f>(Alfa1*SIN(miia*C496)-Alfa2*SIN(miib*C496))</f>
        <v>37.273460702876768</v>
      </c>
      <c r="E496" s="14">
        <f>-(Alfa1*COS(miia*C496)-Alfa2*COS(miib*C496))</f>
        <v>-12.978073268485991</v>
      </c>
      <c r="F496">
        <f>(miia*Alfa1*COS(miia*C496)-miib*Alfa2*COS(miib*C496))</f>
        <v>-260.64477862809434</v>
      </c>
      <c r="G496">
        <f>miia*Alfa1*SIN(miia*C496)-miib*Alfa2*SIN(miib*C496)</f>
        <v>314.92417571116573</v>
      </c>
      <c r="Q496">
        <f t="shared" si="74"/>
        <v>0</v>
      </c>
      <c r="R496">
        <f t="shared" si="79"/>
        <v>475</v>
      </c>
      <c r="S496">
        <f t="shared" si="75"/>
        <v>4.7499999999999432</v>
      </c>
      <c r="T496" s="13">
        <f t="shared" si="76"/>
        <v>36.769847235413373</v>
      </c>
      <c r="U496" s="14">
        <f t="shared" si="77"/>
        <v>-6.9974398622065559</v>
      </c>
    </row>
    <row r="497" spans="1:21">
      <c r="A497">
        <f t="shared" si="72"/>
        <v>0</v>
      </c>
      <c r="B497">
        <f t="shared" si="78"/>
        <v>476</v>
      </c>
      <c r="C497">
        <f t="shared" si="73"/>
        <v>4.7599999999999429</v>
      </c>
      <c r="D497" s="13">
        <f>(Alfa1*SIN(miia*C497)-Alfa2*SIN(miib*C497))</f>
        <v>34.65633352992085</v>
      </c>
      <c r="E497" s="14">
        <f>-(Alfa1*COS(miia*C497)-Alfa2*COS(miib*C497))</f>
        <v>-9.7336959160036081</v>
      </c>
      <c r="F497">
        <f>(miia*Alfa1*COS(miia*C497)-miib*Alfa2*COS(miib*C497))</f>
        <v>-262.40607382520614</v>
      </c>
      <c r="G497">
        <f>miia*Alfa1*SIN(miia*C497)-miib*Alfa2*SIN(miib*C497)</f>
        <v>333.69557672154326</v>
      </c>
      <c r="Q497">
        <f t="shared" si="74"/>
        <v>0</v>
      </c>
      <c r="R497">
        <f t="shared" si="79"/>
        <v>476</v>
      </c>
      <c r="S497">
        <f t="shared" si="75"/>
        <v>4.7599999999999429</v>
      </c>
      <c r="T497" s="13">
        <f t="shared" si="76"/>
        <v>44.556068121216576</v>
      </c>
      <c r="U497" s="14">
        <f t="shared" si="77"/>
        <v>-10.81181089694546</v>
      </c>
    </row>
    <row r="498" spans="1:21">
      <c r="A498">
        <f t="shared" si="72"/>
        <v>0</v>
      </c>
      <c r="B498">
        <f t="shared" si="78"/>
        <v>477</v>
      </c>
      <c r="C498">
        <f t="shared" si="73"/>
        <v>4.7699999999999427</v>
      </c>
      <c r="D498" s="13">
        <f>(Alfa1*SIN(miia*C498)-Alfa2*SIN(miib*C498))</f>
        <v>32.032707006671373</v>
      </c>
      <c r="E498" s="14">
        <f>-(Alfa1*COS(miia*C498)-Alfa2*COS(miib*C498))</f>
        <v>-6.3096140775397256</v>
      </c>
      <c r="F498">
        <f>(miia*Alfa1*COS(miia*C498)-miib*Alfa2*COS(miib*C498))</f>
        <v>-261.95773734217551</v>
      </c>
      <c r="G498">
        <f>miia*Alfa1*SIN(miia*C498)-miib*Alfa2*SIN(miib*C498)</f>
        <v>350.83167822679684</v>
      </c>
      <c r="Q498">
        <f t="shared" si="74"/>
        <v>0</v>
      </c>
      <c r="R498">
        <f t="shared" si="79"/>
        <v>477</v>
      </c>
      <c r="S498">
        <f t="shared" si="75"/>
        <v>4.7699999999999427</v>
      </c>
      <c r="T498" s="13">
        <f t="shared" si="76"/>
        <v>51.045218534398948</v>
      </c>
      <c r="U498" s="14">
        <f t="shared" si="77"/>
        <v>-15.124489818035537</v>
      </c>
    </row>
    <row r="499" spans="1:21">
      <c r="A499">
        <f t="shared" si="72"/>
        <v>0</v>
      </c>
      <c r="B499">
        <f t="shared" si="78"/>
        <v>478</v>
      </c>
      <c r="C499">
        <f t="shared" si="73"/>
        <v>4.7799999999999425</v>
      </c>
      <c r="D499" s="13">
        <f>(Alfa1*SIN(miia*C499)-Alfa2*SIN(miib*C499))</f>
        <v>29.424250198239616</v>
      </c>
      <c r="E499" s="14">
        <f>-(Alfa1*COS(miia*C499)-Alfa2*COS(miib*C499))</f>
        <v>-2.7231614001147442</v>
      </c>
      <c r="F499">
        <f>(miia*Alfa1*COS(miia*C499)-miib*Alfa2*COS(miib*C499))</f>
        <v>-259.38864204323437</v>
      </c>
      <c r="G499">
        <f>miia*Alfa1*SIN(miia*C499)-miib*Alfa2*SIN(miib*C499)</f>
        <v>366.13853524585863</v>
      </c>
      <c r="Q499">
        <f t="shared" si="74"/>
        <v>0</v>
      </c>
      <c r="R499">
        <f t="shared" si="79"/>
        <v>478</v>
      </c>
      <c r="S499">
        <f t="shared" si="75"/>
        <v>4.7799999999999425</v>
      </c>
      <c r="T499" s="13">
        <f t="shared" si="76"/>
        <v>56.068981579188502</v>
      </c>
      <c r="U499" s="14">
        <f t="shared" si="77"/>
        <v>-19.711056791401742</v>
      </c>
    </row>
    <row r="500" spans="1:21">
      <c r="A500">
        <f t="shared" si="72"/>
        <v>0</v>
      </c>
      <c r="B500">
        <f t="shared" si="78"/>
        <v>479</v>
      </c>
      <c r="C500">
        <f t="shared" si="73"/>
        <v>4.7899999999999423</v>
      </c>
      <c r="D500" s="13">
        <f>(Alfa1*SIN(miia*C500)-Alfa2*SIN(miib*C500))</f>
        <v>26.851642698708641</v>
      </c>
      <c r="E500" s="14">
        <f>-(Alfa1*COS(miia*C500)-Alfa2*COS(miib*C500))</f>
        <v>1.0064578470773569</v>
      </c>
      <c r="F500">
        <f>(miia*Alfa1*COS(miia*C500)-miib*Alfa2*COS(miib*C500))</f>
        <v>-254.80760938155743</v>
      </c>
      <c r="G500">
        <f>miia*Alfa1*SIN(miia*C500)-miib*Alfa2*SIN(miib*C500)</f>
        <v>379.43629050263866</v>
      </c>
      <c r="Q500">
        <f t="shared" si="74"/>
        <v>0</v>
      </c>
      <c r="R500">
        <f t="shared" si="79"/>
        <v>479</v>
      </c>
      <c r="S500">
        <f t="shared" si="75"/>
        <v>4.7899999999999423</v>
      </c>
      <c r="T500" s="13">
        <f t="shared" si="76"/>
        <v>59.511769231063617</v>
      </c>
      <c r="U500" s="14">
        <f t="shared" si="77"/>
        <v>-24.327411697975968</v>
      </c>
    </row>
    <row r="501" spans="1:21">
      <c r="A501">
        <f t="shared" si="72"/>
        <v>0</v>
      </c>
      <c r="B501">
        <f t="shared" si="78"/>
        <v>480</v>
      </c>
      <c r="C501">
        <f t="shared" si="73"/>
        <v>4.7999999999999421</v>
      </c>
      <c r="D501" s="13">
        <f>(Alfa1*SIN(miia*C501)-Alfa2*SIN(miib*C501))</f>
        <v>24.334381462771361</v>
      </c>
      <c r="E501" s="14">
        <f>-(Alfa1*COS(miia*C501)-Alfa2*COS(miib*C501))</f>
        <v>4.8583190880891092</v>
      </c>
      <c r="F501">
        <f>(miia*Alfa1*COS(miia*C501)-miib*Alfa2*COS(miib*C501))</f>
        <v>-248.34211425482209</v>
      </c>
      <c r="G501">
        <f>miia*Alfa1*SIN(miia*C501)-miib*Alfa2*SIN(miib*C501)</f>
        <v>390.56103877700957</v>
      </c>
      <c r="Q501">
        <f t="shared" si="74"/>
        <v>0</v>
      </c>
      <c r="R501">
        <f t="shared" si="79"/>
        <v>480</v>
      </c>
      <c r="S501">
        <f t="shared" si="75"/>
        <v>4.7999999999999421</v>
      </c>
      <c r="T501" s="13">
        <f t="shared" si="76"/>
        <v>61.314484236524834</v>
      </c>
      <c r="U501" s="14">
        <f t="shared" si="77"/>
        <v>-28.720117606585532</v>
      </c>
    </row>
    <row r="502" spans="1:21">
      <c r="A502">
        <f t="shared" si="72"/>
        <v>0</v>
      </c>
      <c r="B502">
        <f t="shared" si="78"/>
        <v>481</v>
      </c>
      <c r="C502">
        <f t="shared" si="73"/>
        <v>4.8099999999999419</v>
      </c>
      <c r="D502" s="13">
        <f>(Alfa1*SIN(miia*C502)-Alfa2*SIN(miib*C502))</f>
        <v>21.890601514594177</v>
      </c>
      <c r="E502" s="14">
        <f>-(Alfa1*COS(miia*C502)-Alfa2*COS(miib*C502))</f>
        <v>8.8099456688083819</v>
      </c>
      <c r="F502">
        <f>(miia*Alfa1*COS(miia*C502)-miib*Alfa2*COS(miib*C502))</f>
        <v>-240.13680710388417</v>
      </c>
      <c r="G502">
        <f>miia*Alfa1*SIN(miia*C502)-miib*Alfa2*SIN(miib*C502)</f>
        <v>399.3665421715325</v>
      </c>
      <c r="Q502">
        <f t="shared" si="74"/>
        <v>0</v>
      </c>
      <c r="R502">
        <f t="shared" si="79"/>
        <v>481</v>
      </c>
      <c r="S502">
        <f t="shared" si="75"/>
        <v>4.8099999999999419</v>
      </c>
      <c r="T502" s="13">
        <f t="shared" si="76"/>
        <v>61.476095226926098</v>
      </c>
      <c r="U502" s="14">
        <f t="shared" si="77"/>
        <v>-32.637197900802164</v>
      </c>
    </row>
    <row r="503" spans="1:21">
      <c r="A503">
        <f t="shared" si="72"/>
        <v>0</v>
      </c>
      <c r="B503">
        <f t="shared" si="78"/>
        <v>482</v>
      </c>
      <c r="C503">
        <f t="shared" si="73"/>
        <v>4.8199999999999417</v>
      </c>
      <c r="D503" s="13">
        <f>(Alfa1*SIN(miia*C503)-Alfa2*SIN(miib*C503))</f>
        <v>19.536912286541352</v>
      </c>
      <c r="E503" s="14">
        <f>-(Alfa1*COS(miia*C503)-Alfa2*COS(miib*C503))</f>
        <v>12.837493419918296</v>
      </c>
      <c r="F503">
        <f>(miia*Alfa1*COS(miia*C503)-miib*Alfa2*COS(miib*C503))</f>
        <v>-230.35186853170154</v>
      </c>
      <c r="G503">
        <f>miia*Alfa1*SIN(miia*C503)-miib*Alfa2*SIN(miib*C503)</f>
        <v>405.72577896164159</v>
      </c>
      <c r="Q503">
        <f t="shared" si="74"/>
        <v>0</v>
      </c>
      <c r="R503">
        <f t="shared" si="79"/>
        <v>482</v>
      </c>
      <c r="S503">
        <f t="shared" si="75"/>
        <v>4.8199999999999417</v>
      </c>
      <c r="T503" s="13">
        <f t="shared" si="76"/>
        <v>60.052970054101415</v>
      </c>
      <c r="U503" s="14">
        <f t="shared" si="77"/>
        <v>-35.838949684187334</v>
      </c>
    </row>
    <row r="504" spans="1:21">
      <c r="A504">
        <f t="shared" si="72"/>
        <v>0</v>
      </c>
      <c r="B504">
        <f t="shared" si="78"/>
        <v>483</v>
      </c>
      <c r="C504">
        <f t="shared" si="73"/>
        <v>4.8299999999999415</v>
      </c>
      <c r="D504" s="13">
        <f>(Alfa1*SIN(miia*C504)-Alfa2*SIN(miib*C504))</f>
        <v>17.288251179173098</v>
      </c>
      <c r="E504" s="14">
        <f>-(Alfa1*COS(miia*C504)-Alfa2*COS(miib*C504))</f>
        <v>16.915949810157343</v>
      </c>
      <c r="F504">
        <f>(miia*Alfa1*COS(miia*C504)-miib*Alfa2*COS(miib*C504))</f>
        <v>-219.16121338270563</v>
      </c>
      <c r="G504">
        <f>miia*Alfa1*SIN(miia*C504)-miib*Alfa2*SIN(miib*C504)</f>
        <v>409.53231033451198</v>
      </c>
      <c r="Q504">
        <f t="shared" si="74"/>
        <v>0</v>
      </c>
      <c r="R504">
        <f t="shared" si="79"/>
        <v>483</v>
      </c>
      <c r="S504">
        <f t="shared" si="75"/>
        <v>4.8299999999999415</v>
      </c>
      <c r="T504" s="13">
        <f t="shared" si="76"/>
        <v>57.156000997519953</v>
      </c>
      <c r="U504" s="14">
        <f t="shared" si="77"/>
        <v>-38.108334695064137</v>
      </c>
    </row>
    <row r="505" spans="1:21">
      <c r="A505">
        <f t="shared" si="72"/>
        <v>0</v>
      </c>
      <c r="B505">
        <f t="shared" si="78"/>
        <v>484</v>
      </c>
      <c r="C505">
        <f t="shared" si="73"/>
        <v>4.8399999999999412</v>
      </c>
      <c r="D505" s="13">
        <f>(Alfa1*SIN(miia*C505)-Alfa2*SIN(miib*C505))</f>
        <v>15.157755756918704</v>
      </c>
      <c r="E505" s="14">
        <f>-(Alfa1*COS(miia*C505)-Alfa2*COS(miib*C505))</f>
        <v>21.019345797709292</v>
      </c>
      <c r="F505">
        <f>(miia*Alfa1*COS(miia*C505)-miib*Alfa2*COS(miib*C505))</f>
        <v>-206.7505627153873</v>
      </c>
      <c r="G505">
        <f>miia*Alfa1*SIN(miia*C505)-miib*Alfa2*SIN(miib*C505)</f>
        <v>410.70145111670422</v>
      </c>
      <c r="Q505">
        <f t="shared" si="74"/>
        <v>0</v>
      </c>
      <c r="R505">
        <f t="shared" si="79"/>
        <v>484</v>
      </c>
      <c r="S505">
        <f t="shared" si="75"/>
        <v>4.8399999999999412</v>
      </c>
      <c r="T505" s="13">
        <f t="shared" si="76"/>
        <v>52.94564272250269</v>
      </c>
      <c r="U505" s="14">
        <f t="shared" si="77"/>
        <v>-39.260525137618828</v>
      </c>
    </row>
    <row r="506" spans="1:21">
      <c r="A506">
        <f t="shared" si="72"/>
        <v>0</v>
      </c>
      <c r="B506">
        <f t="shared" si="78"/>
        <v>485</v>
      </c>
      <c r="C506">
        <f t="shared" si="73"/>
        <v>4.849999999999941</v>
      </c>
      <c r="D506" s="13">
        <f>(Alfa1*SIN(miia*C506)-Alfa2*SIN(miib*C506))</f>
        <v>13.156655802801762</v>
      </c>
      <c r="E506" s="14">
        <f>-(Alfa1*COS(miia*C506)-Alfa2*COS(miib*C506))</f>
        <v>25.120978358116581</v>
      </c>
      <c r="F506">
        <f>(miia*Alfa1*COS(miia*C506)-miib*Alfa2*COS(miib*C506))</f>
        <v>-193.31540340803471</v>
      </c>
      <c r="G506">
        <f>miia*Alfa1*SIN(miia*C506)-miib*Alfa2*SIN(miib*C506)</f>
        <v>409.1712325250528</v>
      </c>
      <c r="Q506">
        <f t="shared" si="74"/>
        <v>0</v>
      </c>
      <c r="R506">
        <f t="shared" si="79"/>
        <v>485</v>
      </c>
      <c r="S506">
        <f t="shared" si="75"/>
        <v>4.849999999999941</v>
      </c>
      <c r="T506" s="13">
        <f t="shared" si="76"/>
        <v>47.625066217105761</v>
      </c>
      <c r="U506" s="14">
        <f t="shared" si="77"/>
        <v>-39.151214942603922</v>
      </c>
    </row>
    <row r="507" spans="1:21">
      <c r="A507">
        <f t="shared" si="72"/>
        <v>0</v>
      </c>
      <c r="B507">
        <f t="shared" si="78"/>
        <v>486</v>
      </c>
      <c r="C507">
        <f t="shared" si="73"/>
        <v>4.8599999999999408</v>
      </c>
      <c r="D507" s="13">
        <f>(Alfa1*SIN(miia*C507)-Alfa2*SIN(miib*C507))</f>
        <v>11.294186252480223</v>
      </c>
      <c r="E507" s="14">
        <f>-(Alfa1*COS(miia*C507)-Alfa2*COS(miib*C507))</f>
        <v>29.1936415576393</v>
      </c>
      <c r="F507">
        <f>(miia*Alfa1*COS(miia*C507)-miib*Alfa2*COS(miib*C507))</f>
        <v>-179.05885624629698</v>
      </c>
      <c r="G507">
        <f>miia*Alfa1*SIN(miia*C507)-miib*Alfa2*SIN(miib*C507)</f>
        <v>404.903147029862</v>
      </c>
      <c r="Q507">
        <f t="shared" si="74"/>
        <v>0</v>
      </c>
      <c r="R507">
        <f t="shared" si="79"/>
        <v>486</v>
      </c>
      <c r="S507">
        <f t="shared" si="75"/>
        <v>4.8599999999999408</v>
      </c>
      <c r="T507" s="13">
        <f t="shared" si="76"/>
        <v>41.431706127282347</v>
      </c>
      <c r="U507" s="14">
        <f t="shared" si="77"/>
        <v>-37.683355694165911</v>
      </c>
    </row>
    <row r="508" spans="1:21">
      <c r="A508">
        <f t="shared" si="72"/>
        <v>0</v>
      </c>
      <c r="B508">
        <f t="shared" si="78"/>
        <v>487</v>
      </c>
      <c r="C508">
        <f t="shared" si="73"/>
        <v>4.8699999999999406</v>
      </c>
      <c r="D508" s="13">
        <f>(Alfa1*SIN(miia*C508)-Alfa2*SIN(miib*C508))</f>
        <v>9.5775218147022763</v>
      </c>
      <c r="E508" s="14">
        <f>-(Alfa1*COS(miia*C508)-Alfa2*COS(miib*C508))</f>
        <v>33.20986395256962</v>
      </c>
      <c r="F508">
        <f>(miia*Alfa1*COS(miia*C508)-miib*Alfa2*COS(miib*C508))</f>
        <v>-164.18947424052052</v>
      </c>
      <c r="G508">
        <f>miia*Alfa1*SIN(miia*C508)-miib*Alfa2*SIN(miib*C508)</f>
        <v>397.88266757381797</v>
      </c>
      <c r="Q508">
        <f t="shared" si="74"/>
        <v>0</v>
      </c>
      <c r="R508">
        <f t="shared" si="79"/>
        <v>487</v>
      </c>
      <c r="S508">
        <f t="shared" si="75"/>
        <v>4.8699999999999406</v>
      </c>
      <c r="T508" s="13">
        <f t="shared" si="76"/>
        <v>34.627541997237437</v>
      </c>
      <c r="U508" s="14">
        <f t="shared" si="77"/>
        <v>-34.812038861843533</v>
      </c>
    </row>
    <row r="509" spans="1:21">
      <c r="A509">
        <f t="shared" si="72"/>
        <v>0</v>
      </c>
      <c r="B509">
        <f t="shared" si="78"/>
        <v>488</v>
      </c>
      <c r="C509">
        <f t="shared" si="73"/>
        <v>4.8799999999999404</v>
      </c>
      <c r="D509" s="13">
        <f>(Alfa1*SIN(miia*C509)-Alfa2*SIN(miib*C509))</f>
        <v>8.0117338642113261</v>
      </c>
      <c r="E509" s="14">
        <f>-(Alfa1*COS(miia*C509)-Alfa2*COS(miib*C509))</f>
        <v>37.142150028550745</v>
      </c>
      <c r="F509">
        <f>(miia*Alfa1*COS(miia*C509)-miib*Alfa2*COS(miib*C509))</f>
        <v>-148.91899360167395</v>
      </c>
      <c r="G509">
        <f>miia*Alfa1*SIN(miia*C509)-miib*Alfa2*SIN(miib*C509)</f>
        <v>388.11953562265899</v>
      </c>
      <c r="Q509">
        <f t="shared" si="74"/>
        <v>0</v>
      </c>
      <c r="R509">
        <f t="shared" si="79"/>
        <v>488</v>
      </c>
      <c r="S509">
        <f t="shared" si="75"/>
        <v>4.8799999999999404</v>
      </c>
      <c r="T509" s="13">
        <f t="shared" si="76"/>
        <v>27.488503399048039</v>
      </c>
      <c r="U509" s="14">
        <f t="shared" si="77"/>
        <v>-30.547319574818534</v>
      </c>
    </row>
    <row r="510" spans="1:21">
      <c r="A510">
        <f t="shared" si="72"/>
        <v>0</v>
      </c>
      <c r="B510">
        <f t="shared" si="78"/>
        <v>489</v>
      </c>
      <c r="C510">
        <f t="shared" si="73"/>
        <v>4.8899999999999402</v>
      </c>
      <c r="D510" s="13">
        <f>(Alfa1*SIN(miia*C510)-Alfa2*SIN(miib*C510))</f>
        <v>6.5997699663768117</v>
      </c>
      <c r="E510" s="14">
        <f>-(Alfa1*COS(miia*C510)-Alfa2*COS(miib*C510))</f>
        <v>40.963223350115612</v>
      </c>
      <c r="F510">
        <f>(miia*Alfa1*COS(miia*C510)-miib*Alfa2*COS(miib*C510))</f>
        <v>-133.46006026036434</v>
      </c>
      <c r="G510">
        <f>miia*Alfa1*SIN(miia*C510)-miib*Alfa2*SIN(miib*C510)</f>
        <v>375.64781481232205</v>
      </c>
      <c r="Q510">
        <f t="shared" si="74"/>
        <v>0</v>
      </c>
      <c r="R510">
        <f t="shared" si="79"/>
        <v>489</v>
      </c>
      <c r="S510">
        <f t="shared" si="75"/>
        <v>4.8899999999999402</v>
      </c>
      <c r="T510" s="13">
        <f t="shared" si="76"/>
        <v>20.293422840068285</v>
      </c>
      <c r="U510" s="14">
        <f t="shared" si="77"/>
        <v>-24.954859037930472</v>
      </c>
    </row>
    <row r="511" spans="1:21">
      <c r="A511">
        <f t="shared" si="72"/>
        <v>0</v>
      </c>
      <c r="B511">
        <f t="shared" si="78"/>
        <v>490</v>
      </c>
      <c r="C511">
        <f t="shared" si="73"/>
        <v>4.89999999999994</v>
      </c>
      <c r="D511" s="13">
        <f>(Alfa1*SIN(miia*C511)-Alfa2*SIN(miib*C511))</f>
        <v>5.3424561626585039</v>
      </c>
      <c r="E511" s="14">
        <f>-(Alfa1*COS(miia*C511)-Alfa2*COS(miib*C511))</f>
        <v>44.646269069901891</v>
      </c>
      <c r="F511">
        <f>(miia*Alfa1*COS(miia*C511)-miib*Alfa2*COS(miib*C511))</f>
        <v>-118.02395503943572</v>
      </c>
      <c r="G511">
        <f>miia*Alfa1*SIN(miia*C511)-miib*Alfa2*SIN(miib*C511)</f>
        <v>360.52570927917043</v>
      </c>
      <c r="Q511">
        <f t="shared" si="74"/>
        <v>0</v>
      </c>
      <c r="R511">
        <f t="shared" si="79"/>
        <v>490</v>
      </c>
      <c r="S511">
        <f t="shared" si="75"/>
        <v>4.89999999999994</v>
      </c>
      <c r="T511" s="13">
        <f t="shared" si="76"/>
        <v>13.312977326957222</v>
      </c>
      <c r="U511" s="14">
        <f t="shared" si="77"/>
        <v>-18.154349554217657</v>
      </c>
    </row>
    <row r="512" spans="1:21">
      <c r="A512">
        <f t="shared" si="72"/>
        <v>0</v>
      </c>
      <c r="B512">
        <f t="shared" si="78"/>
        <v>491</v>
      </c>
      <c r="C512">
        <f t="shared" si="73"/>
        <v>4.9099999999999397</v>
      </c>
      <c r="D512" s="13">
        <f>(Alfa1*SIN(miia*C512)-Alfa2*SIN(miib*C512))</f>
        <v>4.2385219147437034</v>
      </c>
      <c r="E512" s="14">
        <f>-(Alfa1*COS(miia*C512)-Alfa2*COS(miib*C512))</f>
        <v>48.165173449526407</v>
      </c>
      <c r="F512">
        <f>(miia*Alfa1*COS(miia*C512)-miib*Alfa2*COS(miib*C512))</f>
        <v>-102.81834058473936</v>
      </c>
      <c r="G512">
        <f>miia*Alfa1*SIN(miia*C512)-miib*Alfa2*SIN(miib*C512)</f>
        <v>342.8351480918551</v>
      </c>
      <c r="Q512">
        <f t="shared" si="74"/>
        <v>0</v>
      </c>
      <c r="R512">
        <f t="shared" si="79"/>
        <v>491</v>
      </c>
      <c r="S512">
        <f t="shared" si="75"/>
        <v>4.9099999999999397</v>
      </c>
      <c r="T512" s="13">
        <f t="shared" si="76"/>
        <v>6.7990588744066702</v>
      </c>
      <c r="U512" s="14">
        <f t="shared" si="77"/>
        <v>-10.315774524791278</v>
      </c>
    </row>
    <row r="513" spans="1:21">
      <c r="A513">
        <f t="shared" si="72"/>
        <v>0</v>
      </c>
      <c r="B513">
        <f t="shared" si="78"/>
        <v>492</v>
      </c>
      <c r="C513">
        <f t="shared" si="73"/>
        <v>4.9199999999999395</v>
      </c>
      <c r="D513" s="13">
        <f>(Alfa1*SIN(miia*C513)-Alfa2*SIN(miib*C513))</f>
        <v>3.2846473751473226</v>
      </c>
      <c r="E513" s="14">
        <f>-(Alfa1*COS(miia*C513)-Alfa2*COS(miib*C513))</f>
        <v>51.494758069900172</v>
      </c>
      <c r="F513">
        <f>(miia*Alfa1*COS(miia*C513)-miib*Alfa2*COS(miib*C513))</f>
        <v>-88.045052920981576</v>
      </c>
      <c r="G513">
        <f>miia*Alfa1*SIN(miia*C513)-miib*Alfa2*SIN(miib*C513)</f>
        <v>322.68113952214645</v>
      </c>
      <c r="Q513">
        <f t="shared" si="74"/>
        <v>0</v>
      </c>
      <c r="R513">
        <f t="shared" si="79"/>
        <v>492</v>
      </c>
      <c r="S513">
        <f t="shared" si="75"/>
        <v>4.9199999999999395</v>
      </c>
      <c r="T513" s="13">
        <f t="shared" si="76"/>
        <v>0.97499610870521314</v>
      </c>
      <c r="U513" s="14">
        <f t="shared" si="77"/>
        <v>-1.6536422190782774</v>
      </c>
    </row>
    <row r="514" spans="1:21">
      <c r="A514">
        <f t="shared" si="72"/>
        <v>0</v>
      </c>
      <c r="B514">
        <f t="shared" si="78"/>
        <v>493</v>
      </c>
      <c r="C514">
        <f t="shared" si="73"/>
        <v>4.9299999999999393</v>
      </c>
      <c r="D514" s="13">
        <f>(Alfa1*SIN(miia*C514)-Alfa2*SIN(miib*C514))</f>
        <v>2.475532425541374</v>
      </c>
      <c r="E514" s="14">
        <f>-(Alfa1*COS(miia*C514)-Alfa2*COS(miib*C514))</f>
        <v>54.611006457590967</v>
      </c>
      <c r="F514">
        <f>(miia*Alfa1*COS(miia*C514)-miib*Alfa2*COS(miib*C514))</f>
        <v>-73.897960032497991</v>
      </c>
      <c r="G514">
        <f>miia*Alfa1*SIN(miia*C514)-miib*Alfa2*SIN(miib*C514)</f>
        <v>300.19090117454908</v>
      </c>
      <c r="Q514">
        <f t="shared" si="74"/>
        <v>0</v>
      </c>
      <c r="R514">
        <f t="shared" si="79"/>
        <v>493</v>
      </c>
      <c r="S514">
        <f t="shared" si="75"/>
        <v>4.9299999999999393</v>
      </c>
      <c r="T514" s="13">
        <f t="shared" si="76"/>
        <v>-3.9729858352753351</v>
      </c>
      <c r="U514" s="14">
        <f t="shared" si="77"/>
        <v>7.5805868994689032</v>
      </c>
    </row>
    <row r="515" spans="1:21">
      <c r="A515">
        <f t="shared" si="72"/>
        <v>0</v>
      </c>
      <c r="B515">
        <f t="shared" si="78"/>
        <v>494</v>
      </c>
      <c r="C515">
        <f t="shared" si="73"/>
        <v>4.9399999999999391</v>
      </c>
      <c r="D515" s="13">
        <f>(Alfa1*SIN(miia*C515)-Alfa2*SIN(miib*C515))</f>
        <v>1.8039867033551644</v>
      </c>
      <c r="E515" s="14">
        <f>-(Alfa1*COS(miia*C515)-Alfa2*COS(miib*C515))</f>
        <v>57.491280925216081</v>
      </c>
      <c r="F515">
        <f>(miia*Alfa1*COS(miia*C515)-miib*Alfa2*COS(miib*C515))</f>
        <v>-60.560909177087211</v>
      </c>
      <c r="G515">
        <f>miia*Alfa1*SIN(miia*C515)-miib*Alfa2*SIN(miib*C515)</f>
        <v>275.51277421790218</v>
      </c>
      <c r="Q515">
        <f t="shared" si="74"/>
        <v>0</v>
      </c>
      <c r="R515">
        <f t="shared" si="79"/>
        <v>494</v>
      </c>
      <c r="S515">
        <f t="shared" si="75"/>
        <v>4.9399999999999391</v>
      </c>
      <c r="T515" s="13">
        <f t="shared" si="76"/>
        <v>-7.9027302867395566</v>
      </c>
      <c r="U515" s="14">
        <f t="shared" si="77"/>
        <v>17.107587176352659</v>
      </c>
    </row>
    <row r="516" spans="1:21">
      <c r="A516">
        <f t="shared" si="72"/>
        <v>0</v>
      </c>
      <c r="B516">
        <f t="shared" si="78"/>
        <v>495</v>
      </c>
      <c r="C516">
        <f t="shared" si="73"/>
        <v>4.9499999999999389</v>
      </c>
      <c r="D516" s="13">
        <f>(Alfa1*SIN(miia*C516)-Alfa2*SIN(miib*C516))</f>
        <v>1.2610396244753979</v>
      </c>
      <c r="E516" s="14">
        <f>-(Alfa1*COS(miia*C516)-Alfa2*COS(miib*C516))</f>
        <v>60.11452751706733</v>
      </c>
      <c r="F516">
        <f>(miia*Alfa1*COS(miia*C516)-miib*Alfa2*COS(miib*C516))</f>
        <v>-48.205783731656084</v>
      </c>
      <c r="G516">
        <f>miia*Alfa1*SIN(miia*C516)-miib*Alfa2*SIN(miib*C516)</f>
        <v>248.81493210432467</v>
      </c>
      <c r="Q516">
        <f t="shared" si="74"/>
        <v>0</v>
      </c>
      <c r="R516">
        <f t="shared" si="79"/>
        <v>495</v>
      </c>
      <c r="S516">
        <f t="shared" si="75"/>
        <v>4.9499999999999389</v>
      </c>
      <c r="T516" s="13">
        <f t="shared" si="76"/>
        <v>-10.721265798329481</v>
      </c>
      <c r="U516" s="14">
        <f t="shared" si="77"/>
        <v>26.630416199085598</v>
      </c>
    </row>
    <row r="517" spans="1:21">
      <c r="A517">
        <f t="shared" si="72"/>
        <v>0</v>
      </c>
      <c r="B517">
        <f t="shared" si="78"/>
        <v>496</v>
      </c>
      <c r="C517">
        <f t="shared" si="73"/>
        <v>4.9599999999999387</v>
      </c>
      <c r="D517" s="13">
        <f>(Alfa1*SIN(miia*C517)-Alfa2*SIN(miib*C517))</f>
        <v>0.83606920730854561</v>
      </c>
      <c r="E517" s="14">
        <f>-(Alfa1*COS(miia*C517)-Alfa2*COS(miib*C517))</f>
        <v>62.461467065313471</v>
      </c>
      <c r="F517">
        <f>(miia*Alfa1*COS(miia*C517)-miib*Alfa2*COS(miib*C517))</f>
        <v>-36.990689250514407</v>
      </c>
      <c r="G517">
        <f>miia*Alfa1*SIN(miia*C517)-miib*Alfa2*SIN(miib*C517)</f>
        <v>220.28389620042455</v>
      </c>
      <c r="Q517">
        <f t="shared" si="74"/>
        <v>0</v>
      </c>
      <c r="R517">
        <f t="shared" si="79"/>
        <v>496</v>
      </c>
      <c r="S517">
        <f t="shared" si="75"/>
        <v>4.9599999999999387</v>
      </c>
      <c r="T517" s="13">
        <f t="shared" si="76"/>
        <v>-12.387876204325103</v>
      </c>
      <c r="U517" s="14">
        <f t="shared" si="77"/>
        <v>35.845524954215179</v>
      </c>
    </row>
    <row r="518" spans="1:21">
      <c r="A518">
        <f t="shared" si="72"/>
        <v>0</v>
      </c>
      <c r="B518">
        <f t="shared" si="78"/>
        <v>497</v>
      </c>
      <c r="C518">
        <f t="shared" si="73"/>
        <v>4.9699999999999385</v>
      </c>
      <c r="D518" s="13">
        <f>(Alfa1*SIN(miia*C518)-Alfa2*SIN(miib*C518))</f>
        <v>0.51694831307614209</v>
      </c>
      <c r="E518" s="14">
        <f>-(Alfa1*COS(miia*C518)-Alfa2*COS(miib*C518))</f>
        <v>64.514770496069332</v>
      </c>
      <c r="F518">
        <f>(miia*Alfa1*COS(miia*C518)-miib*Alfa2*COS(miib*C518))</f>
        <v>-27.058287101928101</v>
      </c>
      <c r="G518">
        <f>miia*Alfa1*SIN(miia*C518)-miib*Alfa2*SIN(miib*C518)</f>
        <v>190.12287267229357</v>
      </c>
      <c r="Q518">
        <f t="shared" si="74"/>
        <v>0</v>
      </c>
      <c r="R518">
        <f t="shared" si="79"/>
        <v>497</v>
      </c>
      <c r="S518">
        <f t="shared" si="75"/>
        <v>4.9699999999999385</v>
      </c>
      <c r="T518" s="13">
        <f t="shared" si="76"/>
        <v>-12.91500794306371</v>
      </c>
      <c r="U518" s="14">
        <f t="shared" si="77"/>
        <v>44.454099041228162</v>
      </c>
    </row>
    <row r="519" spans="1:21">
      <c r="A519">
        <f t="shared" si="72"/>
        <v>0</v>
      </c>
      <c r="B519">
        <f t="shared" si="78"/>
        <v>498</v>
      </c>
      <c r="C519">
        <f t="shared" si="73"/>
        <v>4.9799999999999383</v>
      </c>
      <c r="D519" s="13">
        <f>(Alfa1*SIN(miia*C519)-Alfa2*SIN(miib*C519))</f>
        <v>0.29020674090649123</v>
      </c>
      <c r="E519" s="14">
        <f>-(Alfa1*COS(miia*C519)-Alfa2*COS(miib*C519))</f>
        <v>66.259216677035425</v>
      </c>
      <c r="F519">
        <f>(miia*Alfa1*COS(miia*C519)-miib*Alfa2*COS(miib*C519))</f>
        <v>-18.53429254919584</v>
      </c>
      <c r="G519">
        <f>miia*Alfa1*SIN(miia*C519)-miib*Alfa2*SIN(miib*C519)</f>
        <v>158.54992674032019</v>
      </c>
      <c r="Q519">
        <f t="shared" si="74"/>
        <v>0</v>
      </c>
      <c r="R519">
        <f t="shared" si="79"/>
        <v>498</v>
      </c>
      <c r="S519">
        <f t="shared" si="75"/>
        <v>4.9799999999999383</v>
      </c>
      <c r="T519" s="13">
        <f t="shared" si="76"/>
        <v>-12.366985624548796</v>
      </c>
      <c r="U519" s="14">
        <f t="shared" si="77"/>
        <v>52.173286401843917</v>
      </c>
    </row>
    <row r="520" spans="1:21">
      <c r="A520">
        <f t="shared" si="72"/>
        <v>0</v>
      </c>
      <c r="B520">
        <f t="shared" si="78"/>
        <v>499</v>
      </c>
      <c r="C520">
        <f t="shared" si="73"/>
        <v>4.989999999999938</v>
      </c>
      <c r="D520" s="13">
        <f>(Alfa1*SIN(miia*C520)-Alfa2*SIN(miib*C520))</f>
        <v>0.14120745583175065</v>
      </c>
      <c r="E520" s="14">
        <f>-(Alfa1*COS(miia*C520)-Alfa2*COS(miib*C520))</f>
        <v>67.681831267786336</v>
      </c>
      <c r="F520">
        <f>(miia*Alfa1*COS(miia*C520)-miib*Alfa2*COS(miib*C520))</f>
        <v>-11.526152474119044</v>
      </c>
      <c r="G520">
        <f>miia*Alfa1*SIN(miia*C520)-miib*Alfa2*SIN(miib*C520)</f>
        <v>125.79601203459977</v>
      </c>
      <c r="Q520">
        <f t="shared" si="74"/>
        <v>0</v>
      </c>
      <c r="R520">
        <f t="shared" si="79"/>
        <v>499</v>
      </c>
      <c r="S520">
        <f t="shared" si="75"/>
        <v>4.989999999999938</v>
      </c>
      <c r="T520" s="13">
        <f t="shared" si="76"/>
        <v>-10.856594925274266</v>
      </c>
      <c r="U520" s="14">
        <f t="shared" si="77"/>
        <v>58.746870795443051</v>
      </c>
    </row>
    <row r="521" spans="1:21">
      <c r="A521">
        <f t="shared" si="72"/>
        <v>0</v>
      </c>
      <c r="B521">
        <f t="shared" si="78"/>
        <v>500</v>
      </c>
      <c r="C521">
        <f t="shared" si="73"/>
        <v>4.9999999999999378</v>
      </c>
      <c r="D521" s="13">
        <f>(Alfa1*SIN(miia*C521)-Alfa2*SIN(miib*C521))</f>
        <v>5.4335084804786327E-2</v>
      </c>
      <c r="E521" s="14">
        <f>-(Alfa1*COS(miia*C521)-Alfa2*COS(miib*C521))</f>
        <v>68.772005218438977</v>
      </c>
      <c r="F521">
        <f>(miia*Alfa1*COS(miia*C521)-miib*Alfa2*COS(miib*C521))</f>
        <v>-6.1219161200126848</v>
      </c>
      <c r="G521">
        <f>miia*Alfa1*SIN(miia*C521)-miib*Alfa2*SIN(miib*C521)</f>
        <v>92.102874220610175</v>
      </c>
      <c r="Q521">
        <f t="shared" si="74"/>
        <v>0</v>
      </c>
      <c r="R521">
        <f t="shared" si="79"/>
        <v>500</v>
      </c>
      <c r="S521">
        <f t="shared" si="75"/>
        <v>4.9999999999999378</v>
      </c>
      <c r="T521" s="13">
        <f t="shared" si="76"/>
        <v>-8.5396775592206744</v>
      </c>
      <c r="U521" s="14">
        <f t="shared" si="77"/>
        <v>63.954971527264988</v>
      </c>
    </row>
    <row r="522" spans="1:21">
      <c r="A522">
        <f t="shared" si="72"/>
        <v>0</v>
      </c>
      <c r="B522">
        <f t="shared" si="78"/>
        <v>501</v>
      </c>
      <c r="C522">
        <f t="shared" si="73"/>
        <v>5.0099999999999376</v>
      </c>
      <c r="D522" s="13">
        <f>(Alfa1*SIN(miia*C522)-Alfa2*SIN(miib*C522))</f>
        <v>1.3194691748925624E-2</v>
      </c>
      <c r="E522" s="14">
        <f>-(Alfa1*COS(miia*C522)-Alfa2*COS(miib*C522))</f>
        <v>69.521591760537348</v>
      </c>
      <c r="F522">
        <f>(miia*Alfa1*COS(miia*C522)-miib*Alfa2*COS(miib*C522))</f>
        <v>-2.3893102766001846</v>
      </c>
      <c r="G522">
        <f>miia*Alfa1*SIN(miia*C522)-miib*Alfa2*SIN(miib*C522)</f>
        <v>57.720849313456746</v>
      </c>
      <c r="Q522">
        <f t="shared" si="74"/>
        <v>0</v>
      </c>
      <c r="R522">
        <f t="shared" si="79"/>
        <v>501</v>
      </c>
      <c r="S522">
        <f t="shared" si="75"/>
        <v>5.0099999999999376</v>
      </c>
      <c r="T522" s="13">
        <f t="shared" si="76"/>
        <v>-5.6079628851019487</v>
      </c>
      <c r="U522" s="14">
        <f t="shared" si="77"/>
        <v>67.622387875567426</v>
      </c>
    </row>
    <row r="523" spans="1:21">
      <c r="A523">
        <f t="shared" si="72"/>
        <v>0</v>
      </c>
      <c r="B523">
        <f t="shared" si="78"/>
        <v>502</v>
      </c>
      <c r="C523">
        <f t="shared" si="73"/>
        <v>5.0199999999999374</v>
      </c>
      <c r="D523" s="13">
        <f>(Alfa1*SIN(miia*C523)-Alfa2*SIN(miib*C523))</f>
        <v>8.1873868964277285E-4</v>
      </c>
      <c r="E523" s="14">
        <f>-(Alfa1*COS(miia*C523)-Alfa2*COS(miib*C523))</f>
        <v>69.924980943576742</v>
      </c>
      <c r="F523">
        <f>(miia*Alfa1*COS(miia*C523)-miib*Alfa2*COS(miib*C523))</f>
        <v>-0.3750282598521153</v>
      </c>
      <c r="G523">
        <f>miia*Alfa1*SIN(miia*C523)-miib*Alfa2*SIN(miib*C523)</f>
        <v>22.906578144914025</v>
      </c>
      <c r="Q523">
        <f t="shared" si="74"/>
        <v>0</v>
      </c>
      <c r="R523">
        <f t="shared" si="79"/>
        <v>502</v>
      </c>
      <c r="S523">
        <f t="shared" si="75"/>
        <v>5.0199999999999374</v>
      </c>
      <c r="T523" s="13">
        <f t="shared" si="76"/>
        <v>-2.2804314778570887</v>
      </c>
      <c r="U523" s="14">
        <f t="shared" si="77"/>
        <v>69.625259763489041</v>
      </c>
    </row>
    <row r="524" spans="1:21">
      <c r="A524">
        <f t="shared" si="72"/>
        <v>0</v>
      </c>
      <c r="B524">
        <f t="shared" si="78"/>
        <v>503</v>
      </c>
      <c r="C524">
        <f t="shared" si="73"/>
        <v>5.0299999999999372</v>
      </c>
      <c r="D524" s="13">
        <f>(Alfa1*SIN(miia*C524)-Alfa2*SIN(miib*C524))</f>
        <v>-1.1994276738069853E-4</v>
      </c>
      <c r="E524" s="14">
        <f>-(Alfa1*COS(miia*C524)-Alfa2*COS(miib*C524))</f>
        <v>69.979150989577775</v>
      </c>
      <c r="F524">
        <f>(miia*Alfa1*COS(miia*C524)-miib*Alfa2*COS(miib*C524))</f>
        <v>-0.10423987682071356</v>
      </c>
      <c r="G524">
        <f>miia*Alfa1*SIN(miia*C524)-miib*Alfa2*SIN(miib*C524)</f>
        <v>-12.079340719699143</v>
      </c>
      <c r="Q524">
        <f t="shared" si="74"/>
        <v>0</v>
      </c>
      <c r="R524">
        <f t="shared" si="79"/>
        <v>503</v>
      </c>
      <c r="S524">
        <f t="shared" si="75"/>
        <v>5.0299999999999372</v>
      </c>
      <c r="T524" s="13">
        <f t="shared" si="76"/>
        <v>1.2064351088946854</v>
      </c>
      <c r="U524" s="14">
        <f t="shared" si="77"/>
        <v>69.895782373228727</v>
      </c>
    </row>
    <row r="525" spans="1:21">
      <c r="A525">
        <f t="shared" si="72"/>
        <v>0</v>
      </c>
      <c r="B525">
        <f t="shared" si="78"/>
        <v>504</v>
      </c>
      <c r="C525">
        <f t="shared" si="73"/>
        <v>5.039999999999937</v>
      </c>
      <c r="D525" s="13">
        <f>(Alfa1*SIN(miia*C525)-Alfa2*SIN(miib*C525))</f>
        <v>-7.0914061233966486E-3</v>
      </c>
      <c r="E525" s="14">
        <f>-(Alfa1*COS(miia*C525)-Alfa2*COS(miib*C525))</f>
        <v>69.683695964334873</v>
      </c>
      <c r="F525">
        <f>(miia*Alfa1*COS(miia*C525)-miib*Alfa2*COS(miib*C525))</f>
        <v>-1.5803273304573509</v>
      </c>
      <c r="G525">
        <f>miia*Alfa1*SIN(miia*C525)-miib*Alfa2*SIN(miib*C525)</f>
        <v>-46.974736706377641</v>
      </c>
      <c r="Q525">
        <f t="shared" si="74"/>
        <v>0</v>
      </c>
      <c r="R525">
        <f t="shared" si="79"/>
        <v>504</v>
      </c>
      <c r="S525">
        <f t="shared" si="75"/>
        <v>5.039999999999937</v>
      </c>
      <c r="T525" s="13">
        <f t="shared" si="76"/>
        <v>4.6091194850007051</v>
      </c>
      <c r="U525" s="14">
        <f t="shared" si="77"/>
        <v>68.424788976847722</v>
      </c>
    </row>
    <row r="526" spans="1:21">
      <c r="A526">
        <f t="shared" si="72"/>
        <v>0</v>
      </c>
      <c r="B526">
        <f t="shared" si="78"/>
        <v>505</v>
      </c>
      <c r="C526">
        <f t="shared" si="73"/>
        <v>5.0499999999999368</v>
      </c>
      <c r="D526" s="13">
        <f>(Alfa1*SIN(miia*C526)-Alfa2*SIN(miib*C526))</f>
        <v>-3.7490345508714107E-2</v>
      </c>
      <c r="E526" s="14">
        <f>-(Alfa1*COS(miia*C526)-Alfa2*COS(miib*C526))</f>
        <v>69.040829495159642</v>
      </c>
      <c r="F526">
        <f>(miia*Alfa1*COS(miia*C526)-miib*Alfa2*COS(miib*C526))</f>
        <v>-4.7848497346745376</v>
      </c>
      <c r="G526">
        <f>miia*Alfa1*SIN(miia*C526)-miib*Alfa2*SIN(miib*C526)</f>
        <v>-81.518268306747871</v>
      </c>
      <c r="Q526">
        <f t="shared" si="74"/>
        <v>0</v>
      </c>
      <c r="R526">
        <f t="shared" si="79"/>
        <v>505</v>
      </c>
      <c r="S526">
        <f t="shared" si="75"/>
        <v>5.0499999999999368</v>
      </c>
      <c r="T526" s="13">
        <f t="shared" si="76"/>
        <v>7.6878208932823622</v>
      </c>
      <c r="U526" s="14">
        <f t="shared" si="77"/>
        <v>65.262100216718068</v>
      </c>
    </row>
    <row r="527" spans="1:21">
      <c r="A527">
        <f t="shared" si="72"/>
        <v>0</v>
      </c>
      <c r="B527">
        <f t="shared" si="78"/>
        <v>506</v>
      </c>
      <c r="C527">
        <f t="shared" si="73"/>
        <v>5.0599999999999365</v>
      </c>
      <c r="D527" s="13">
        <f>(Alfa1*SIN(miia*C527)-Alfa2*SIN(miib*C527))</f>
        <v>-0.10841864186740757</v>
      </c>
      <c r="E527" s="14">
        <f>-(Alfa1*COS(miia*C527)-Alfa2*COS(miib*C527))</f>
        <v>68.055364498818065</v>
      </c>
      <c r="F527">
        <f>(miia*Alfa1*COS(miia*C527)-miib*Alfa2*COS(miib*C527))</f>
        <v>-9.6777365984304424</v>
      </c>
      <c r="G527">
        <f>miia*Alfa1*SIN(miia*C527)-miib*Alfa2*SIN(miib*C527)</f>
        <v>-115.45181605711915</v>
      </c>
      <c r="Q527">
        <f t="shared" si="74"/>
        <v>0</v>
      </c>
      <c r="R527">
        <f t="shared" si="79"/>
        <v>506</v>
      </c>
      <c r="S527">
        <f t="shared" si="75"/>
        <v>5.0599999999999365</v>
      </c>
      <c r="T527" s="13">
        <f t="shared" si="76"/>
        <v>10.217055906079157</v>
      </c>
      <c r="U527" s="14">
        <f t="shared" si="77"/>
        <v>60.514626072449367</v>
      </c>
    </row>
    <row r="528" spans="1:21">
      <c r="A528">
        <f t="shared" si="72"/>
        <v>0</v>
      </c>
      <c r="B528">
        <f t="shared" si="78"/>
        <v>507</v>
      </c>
      <c r="C528">
        <f t="shared" si="73"/>
        <v>5.0699999999999363</v>
      </c>
      <c r="D528" s="13">
        <f>(Alfa1*SIN(miia*C528)-Alfa2*SIN(miib*C528))</f>
        <v>-0.23647098163796798</v>
      </c>
      <c r="E528" s="14">
        <f>-(Alfa1*COS(miia*C528)-Alfa2*COS(miib*C528))</f>
        <v>66.734669117599708</v>
      </c>
      <c r="F528">
        <f>(miia*Alfa1*COS(miia*C528)-miib*Alfa2*COS(miib*C528))</f>
        <v>-16.197708322542525</v>
      </c>
      <c r="G528">
        <f>miia*Alfa1*SIN(miia*C528)-miib*Alfa2*SIN(miib*C528)</f>
        <v>-148.52284405795669</v>
      </c>
      <c r="Q528">
        <f t="shared" si="74"/>
        <v>0</v>
      </c>
      <c r="R528">
        <f t="shared" si="79"/>
        <v>507</v>
      </c>
      <c r="S528">
        <f t="shared" si="75"/>
        <v>5.0699999999999363</v>
      </c>
      <c r="T528" s="13">
        <f t="shared" si="76"/>
        <v>11.995674335209744</v>
      </c>
      <c r="U528" s="14">
        <f t="shared" si="77"/>
        <v>54.342295302035566</v>
      </c>
    </row>
    <row r="529" spans="1:21">
      <c r="A529">
        <f t="shared" si="72"/>
        <v>0</v>
      </c>
      <c r="B529">
        <f t="shared" si="78"/>
        <v>508</v>
      </c>
      <c r="C529">
        <f t="shared" si="73"/>
        <v>5.0799999999999361</v>
      </c>
      <c r="D529" s="13">
        <f>(Alfa1*SIN(miia*C529)-Alfa2*SIN(miib*C529))</f>
        <v>-0.43752579869700625</v>
      </c>
      <c r="E529" s="14">
        <f>-(Alfa1*COS(miia*C529)-Alfa2*COS(miib*C529))</f>
        <v>65.088599293730198</v>
      </c>
      <c r="F529">
        <f>(miia*Alfa1*COS(miia*C529)-miib*Alfa2*COS(miib*C529))</f>
        <v>-24.262919457461749</v>
      </c>
      <c r="G529">
        <f>miia*Alfa1*SIN(miia*C529)-miib*Alfa2*SIN(miib*C529)</f>
        <v>-180.48670698194263</v>
      </c>
      <c r="Q529">
        <f t="shared" si="74"/>
        <v>0</v>
      </c>
      <c r="R529">
        <f t="shared" si="79"/>
        <v>508</v>
      </c>
      <c r="S529">
        <f t="shared" si="75"/>
        <v>5.0799999999999361</v>
      </c>
      <c r="T529" s="13">
        <f t="shared" si="76"/>
        <v>12.855880795204358</v>
      </c>
      <c r="U529" s="14">
        <f t="shared" si="77"/>
        <v>46.951972723099445</v>
      </c>
    </row>
    <row r="530" spans="1:21">
      <c r="A530">
        <f t="shared" si="72"/>
        <v>0</v>
      </c>
      <c r="B530">
        <f t="shared" si="78"/>
        <v>509</v>
      </c>
      <c r="C530">
        <f t="shared" si="73"/>
        <v>5.0899999999999359</v>
      </c>
      <c r="D530" s="13">
        <f>(Alfa1*SIN(miia*C530)-Alfa2*SIN(miib*C530))</f>
        <v>-0.72654373650602189</v>
      </c>
      <c r="E530" s="14">
        <f>-(Alfa1*COS(miia*C530)-Alfa2*COS(miib*C530))</f>
        <v>63.129408640338639</v>
      </c>
      <c r="F530">
        <f>(miia*Alfa1*COS(miia*C530)-miib*Alfa2*COS(miib*C530))</f>
        <v>-33.771818217370594</v>
      </c>
      <c r="G530">
        <f>miia*Alfa1*SIN(miia*C530)-miib*Alfa2*SIN(miib*C530)</f>
        <v>-211.10888006025925</v>
      </c>
      <c r="Q530">
        <f t="shared" si="74"/>
        <v>0</v>
      </c>
      <c r="R530">
        <f t="shared" si="79"/>
        <v>509</v>
      </c>
      <c r="S530">
        <f t="shared" si="75"/>
        <v>5.0899999999999359</v>
      </c>
      <c r="T530" s="13">
        <f t="shared" si="76"/>
        <v>12.670892243501898</v>
      </c>
      <c r="U530" s="14">
        <f t="shared" si="77"/>
        <v>38.589603904124914</v>
      </c>
    </row>
    <row r="531" spans="1:21">
      <c r="A531">
        <f t="shared" si="72"/>
        <v>0</v>
      </c>
      <c r="B531">
        <f t="shared" si="78"/>
        <v>510</v>
      </c>
      <c r="C531">
        <f t="shared" si="73"/>
        <v>5.0999999999999357</v>
      </c>
      <c r="D531" s="13">
        <f>(Alfa1*SIN(miia*C531)-Alfa2*SIN(miib*C531))</f>
        <v>-1.1173757513529257</v>
      </c>
      <c r="E531" s="14">
        <f>-(Alfa1*COS(miia*C531)-Alfa2*COS(miib*C531))</f>
        <v>60.871636488653309</v>
      </c>
      <c r="F531">
        <f>(miia*Alfa1*COS(miia*C531)-miib*Alfa2*COS(miib*C531))</f>
        <v>-44.604213558292656</v>
      </c>
      <c r="G531">
        <f>miia*Alfa1*SIN(miia*C531)-miib*Alfa2*SIN(miib*C531)</f>
        <v>-240.16709030177964</v>
      </c>
      <c r="Q531">
        <f t="shared" si="74"/>
        <v>0</v>
      </c>
      <c r="R531">
        <f t="shared" si="79"/>
        <v>510</v>
      </c>
      <c r="S531">
        <f t="shared" si="75"/>
        <v>5.0999999999999357</v>
      </c>
      <c r="T531" s="13">
        <f t="shared" si="76"/>
        <v>11.360916543038332</v>
      </c>
      <c r="U531" s="14">
        <f t="shared" si="77"/>
        <v>29.530896517924084</v>
      </c>
    </row>
    <row r="532" spans="1:21">
      <c r="A532">
        <f t="shared" si="72"/>
        <v>0</v>
      </c>
      <c r="B532">
        <f t="shared" si="78"/>
        <v>511</v>
      </c>
      <c r="C532">
        <f t="shared" si="73"/>
        <v>5.1099999999999355</v>
      </c>
      <c r="D532" s="13">
        <f>(Alfa1*SIN(miia*C532)-Alfa2*SIN(miib*C532))</f>
        <v>-1.6225828800727378</v>
      </c>
      <c r="E532" s="14">
        <f>-(Alfa1*COS(miia*C532)-Alfa2*COS(miib*C532))</f>
        <v>58.331975203822537</v>
      </c>
      <c r="F532">
        <f>(miia*Alfa1*COS(miia*C532)-miib*Alfa2*COS(miib*C532))</f>
        <v>-56.622539027338036</v>
      </c>
      <c r="G532">
        <f>miia*Alfa1*SIN(miia*C532)-miib*Alfa2*SIN(miib*C532)</f>
        <v>-267.45332818081357</v>
      </c>
      <c r="Q532">
        <f t="shared" si="74"/>
        <v>0</v>
      </c>
      <c r="R532">
        <f t="shared" si="79"/>
        <v>511</v>
      </c>
      <c r="S532">
        <f t="shared" si="75"/>
        <v>5.1099999999999355</v>
      </c>
      <c r="T532" s="13">
        <f t="shared" si="76"/>
        <v>8.8972044672701767</v>
      </c>
      <c r="U532" s="14">
        <f t="shared" si="77"/>
        <v>20.070905002139906</v>
      </c>
    </row>
    <row r="533" spans="1:21">
      <c r="A533">
        <f t="shared" si="72"/>
        <v>0</v>
      </c>
      <c r="B533">
        <f t="shared" si="78"/>
        <v>512</v>
      </c>
      <c r="C533">
        <f t="shared" si="73"/>
        <v>5.1199999999999353</v>
      </c>
      <c r="D533" s="13">
        <f>(Alfa1*SIN(miia*C533)-Alfa2*SIN(miib*C533))</f>
        <v>-2.2532695776422891</v>
      </c>
      <c r="E533" s="14">
        <f>-(Alfa1*COS(miia*C533)-Alfa2*COS(miib*C533))</f>
        <v>55.529118063633845</v>
      </c>
      <c r="F533">
        <f>(miia*Alfa1*COS(miia*C533)-miib*Alfa2*COS(miib*C533))</f>
        <v>-69.67330059780133</v>
      </c>
      <c r="G533">
        <f>miia*Alfa1*SIN(miia*C533)-miib*Alfa2*SIN(miib*C533)</f>
        <v>-292.77572021614537</v>
      </c>
      <c r="Q533">
        <f t="shared" si="74"/>
        <v>0</v>
      </c>
      <c r="R533">
        <f t="shared" si="79"/>
        <v>512</v>
      </c>
      <c r="S533">
        <f t="shared" si="75"/>
        <v>5.1199999999999353</v>
      </c>
      <c r="T533" s="13">
        <f t="shared" si="76"/>
        <v>5.3040049047972406</v>
      </c>
      <c r="U533" s="14">
        <f t="shared" si="77"/>
        <v>10.51292799576929</v>
      </c>
    </row>
    <row r="534" spans="1:21">
      <c r="A534">
        <f t="shared" ref="A534:A597" si="80">IF(B534=$AC$1,1,0)</f>
        <v>0</v>
      </c>
      <c r="B534">
        <f t="shared" si="78"/>
        <v>513</v>
      </c>
      <c r="C534">
        <f t="shared" ref="C534:C597" si="81">C533+dt</f>
        <v>5.1299999999999351</v>
      </c>
      <c r="D534" s="13">
        <f>(Alfa1*SIN(miia*C534)-Alfa2*SIN(miib*C534))</f>
        <v>-3.0189323927546354</v>
      </c>
      <c r="E534" s="14">
        <f>-(Alfa1*COS(miia*C534)-Alfa2*COS(miib*C534))</f>
        <v>52.483589183427476</v>
      </c>
      <c r="F534">
        <f>(miia*Alfa1*COS(miia*C534)-miib*Alfa2*COS(miib*C534))</f>
        <v>-83.588693840565114</v>
      </c>
      <c r="G534">
        <f>miia*Alfa1*SIN(miia*C534)-miib*Alfa2*SIN(miib*C534)</f>
        <v>-315.96024424551865</v>
      </c>
      <c r="Q534">
        <f t="shared" ref="Q534:Q597" si="82">IF(R534=$AC$1,1,0)</f>
        <v>0</v>
      </c>
      <c r="R534">
        <f t="shared" si="79"/>
        <v>513</v>
      </c>
      <c r="S534">
        <f t="shared" ref="S534:S597" si="83">S533+dt</f>
        <v>5.1299999999999351</v>
      </c>
      <c r="T534" s="13">
        <f t="shared" ref="T534:T597" si="84">IF(R534&lt;MAX_TIME,Aktina*SIN(epsilon*S534)*COS(D*S534),Aktina*SIN(epsilon*MAX_TIME*dt)*COS(D*MAX_TIME*dt))</f>
        <v>0.65833723184097848</v>
      </c>
      <c r="U534" s="14">
        <f t="shared" ref="U534:U597" si="85">IF(R534&lt;MAX_TIME,Aktina*COS(epsilon*S534)*COS(D*S534),Aktina*COS(epsilon*MAX_TIME*dt)*COS(D*MAX_TIME*dt))</f>
        <v>1.1571545780952857</v>
      </c>
    </row>
    <row r="535" spans="1:21">
      <c r="A535">
        <f t="shared" si="80"/>
        <v>0</v>
      </c>
      <c r="B535">
        <f t="shared" ref="B535:B598" si="86">B534+1</f>
        <v>514</v>
      </c>
      <c r="C535">
        <f t="shared" si="81"/>
        <v>5.1399999999999348</v>
      </c>
      <c r="D535" s="13">
        <f>(Alfa1*SIN(miia*C535)-Alfa2*SIN(miib*C535))</f>
        <v>-3.9273255942668506</v>
      </c>
      <c r="E535" s="14">
        <f>-(Alfa1*COS(miia*C535)-Alfa2*COS(miib*C535))</f>
        <v>49.217557144791371</v>
      </c>
      <c r="F535">
        <f>(miia*Alfa1*COS(miia*C535)-miib*Alfa2*COS(miib*C535))</f>
        <v>-98.18837406483793</v>
      </c>
      <c r="G535">
        <f>miia*Alfa1*SIN(miia*C535)-miib*Alfa2*SIN(miib*C535)</f>
        <v>-336.85227076167092</v>
      </c>
      <c r="Q535">
        <f t="shared" si="82"/>
        <v>0</v>
      </c>
      <c r="R535">
        <f t="shared" ref="R535:R598" si="87">R534+1</f>
        <v>514</v>
      </c>
      <c r="S535">
        <f t="shared" si="83"/>
        <v>5.1399999999999348</v>
      </c>
      <c r="T535" s="13">
        <f t="shared" si="84"/>
        <v>-4.9124174574565096</v>
      </c>
      <c r="U535" s="14">
        <f t="shared" si="85"/>
        <v>-7.7104954231660932</v>
      </c>
    </row>
    <row r="536" spans="1:21">
      <c r="A536">
        <f t="shared" si="80"/>
        <v>0</v>
      </c>
      <c r="B536">
        <f t="shared" si="86"/>
        <v>515</v>
      </c>
      <c r="C536">
        <f t="shared" si="81"/>
        <v>5.1499999999999346</v>
      </c>
      <c r="D536" s="13">
        <f>(Alfa1*SIN(miia*C536)-Alfa2*SIN(miib*C536))</f>
        <v>-4.9843451898348192</v>
      </c>
      <c r="E536" s="14">
        <f>-(Alfa1*COS(miia*C536)-Alfa2*COS(miib*C536))</f>
        <v>45.754634143459853</v>
      </c>
      <c r="F536">
        <f>(miia*Alfa1*COS(miia*C536)-miib*Alfa2*COS(miib*C536))</f>
        <v>-113.28136150788374</v>
      </c>
      <c r="G536">
        <f>miia*Alfa1*SIN(miia*C536)-miib*Alfa2*SIN(miib*C536)</f>
        <v>-355.31791540289032</v>
      </c>
      <c r="Q536">
        <f t="shared" si="82"/>
        <v>0</v>
      </c>
      <c r="R536">
        <f t="shared" si="87"/>
        <v>515</v>
      </c>
      <c r="S536">
        <f t="shared" si="83"/>
        <v>5.1499999999999346</v>
      </c>
      <c r="T536" s="13">
        <f t="shared" si="84"/>
        <v>-11.23501684485362</v>
      </c>
      <c r="U536" s="14">
        <f t="shared" si="85"/>
        <v>-15.828900225078995</v>
      </c>
    </row>
    <row r="537" spans="1:21">
      <c r="A537">
        <f t="shared" si="80"/>
        <v>0</v>
      </c>
      <c r="B537">
        <f t="shared" si="86"/>
        <v>516</v>
      </c>
      <c r="C537">
        <f t="shared" si="81"/>
        <v>5.1599999999999344</v>
      </c>
      <c r="D537" s="13">
        <f>(Alfa1*SIN(miia*C537)-Alfa2*SIN(miib*C537))</f>
        <v>-6.1939325918207508</v>
      </c>
      <c r="E537" s="14">
        <f>-(Alfa1*COS(miia*C537)-Alfa2*COS(miib*C537))</f>
        <v>42.119662611652394</v>
      </c>
      <c r="F537">
        <f>(miia*Alfa1*COS(miia*C537)-miib*Alfa2*COS(miib*C537))</f>
        <v>-128.66806227965378</v>
      </c>
      <c r="G537">
        <f>miia*Alfa1*SIN(miia*C537)-miib*Alfa2*SIN(miib*C537)</f>
        <v>-371.24518956563827</v>
      </c>
      <c r="Q537">
        <f t="shared" si="82"/>
        <v>0</v>
      </c>
      <c r="R537">
        <f t="shared" si="87"/>
        <v>516</v>
      </c>
      <c r="S537">
        <f t="shared" si="83"/>
        <v>5.1599999999999344</v>
      </c>
      <c r="T537" s="13">
        <f t="shared" si="84"/>
        <v>-18.096775958541251</v>
      </c>
      <c r="U537" s="14">
        <f t="shared" si="85"/>
        <v>-22.971222926341671</v>
      </c>
    </row>
    <row r="538" spans="1:21">
      <c r="A538">
        <f t="shared" si="80"/>
        <v>0</v>
      </c>
      <c r="B538">
        <f t="shared" si="86"/>
        <v>517</v>
      </c>
      <c r="C538">
        <f t="shared" si="81"/>
        <v>5.1699999999999342</v>
      </c>
      <c r="D538" s="13">
        <f>(Alfa1*SIN(miia*C538)-Alfa2*SIN(miib*C538))</f>
        <v>-7.5579989865496344</v>
      </c>
      <c r="E538" s="14">
        <f>-(Alfa1*COS(miia*C538)-Alfa2*COS(miib*C538))</f>
        <v>38.338491390495612</v>
      </c>
      <c r="F538">
        <f>(miia*Alfa1*COS(miia*C538)-miib*Alfa2*COS(miib*C538))</f>
        <v>-144.1423845879192</v>
      </c>
      <c r="G538">
        <f>miia*Alfa1*SIN(miia*C538)-miib*Alfa2*SIN(miib*C538)</f>
        <v>-384.54493811038361</v>
      </c>
      <c r="Q538">
        <f t="shared" si="82"/>
        <v>0</v>
      </c>
      <c r="R538">
        <f t="shared" si="87"/>
        <v>517</v>
      </c>
      <c r="S538">
        <f t="shared" si="83"/>
        <v>5.1699999999999342</v>
      </c>
      <c r="T538" s="13">
        <f t="shared" si="84"/>
        <v>-25.253652808697929</v>
      </c>
      <c r="U538" s="14">
        <f t="shared" si="85"/>
        <v>-28.95298740247296</v>
      </c>
    </row>
    <row r="539" spans="1:21">
      <c r="A539">
        <f t="shared" si="80"/>
        <v>0</v>
      </c>
      <c r="B539">
        <f t="shared" si="86"/>
        <v>518</v>
      </c>
      <c r="C539">
        <f t="shared" si="81"/>
        <v>5.179999999999934</v>
      </c>
      <c r="D539" s="13">
        <f>(Alfa1*SIN(miia*C539)-Alfa2*SIN(miib*C539))</f>
        <v>-9.0763712531969603</v>
      </c>
      <c r="E539" s="14">
        <f>-(Alfa1*COS(miia*C539)-Alfa2*COS(miib*C539))</f>
        <v>34.437743627976921</v>
      </c>
      <c r="F539">
        <f>(miia*Alfa1*COS(miia*C539)-miib*Alfa2*COS(miib*C539))</f>
        <v>-159.49392879447757</v>
      </c>
      <c r="G539">
        <f>miia*Alfa1*SIN(miia*C539)-miib*Alfa2*SIN(miib*C539)</f>
        <v>-395.15155524443503</v>
      </c>
      <c r="Q539">
        <f t="shared" si="82"/>
        <v>0</v>
      </c>
      <c r="R539">
        <f t="shared" si="87"/>
        <v>518</v>
      </c>
      <c r="S539">
        <f t="shared" si="83"/>
        <v>5.179999999999934</v>
      </c>
      <c r="T539" s="13">
        <f t="shared" si="84"/>
        <v>-32.439682670451717</v>
      </c>
      <c r="U539" s="14">
        <f t="shared" si="85"/>
        <v>-33.638430964588018</v>
      </c>
    </row>
    <row r="540" spans="1:21">
      <c r="A540">
        <f t="shared" si="80"/>
        <v>0</v>
      </c>
      <c r="B540">
        <f t="shared" si="86"/>
        <v>519</v>
      </c>
      <c r="C540">
        <f t="shared" si="81"/>
        <v>5.1899999999999338</v>
      </c>
      <c r="D540" s="13">
        <f>(Alfa1*SIN(miia*C540)-Alfa2*SIN(miib*C540))</f>
        <v>-10.74676006011353</v>
      </c>
      <c r="E540" s="14">
        <f>-(Alfa1*COS(miia*C540)-Alfa2*COS(miib*C540))</f>
        <v>30.444578656101761</v>
      </c>
      <c r="F540">
        <f>(miia*Alfa1*COS(miia*C540)-miib*Alfa2*COS(miib*C540))</f>
        <v>-174.51022909305101</v>
      </c>
      <c r="G540">
        <f>miia*Alfa1*SIN(miia*C540)-miib*Alfa2*SIN(miib*C540)</f>
        <v>-403.02347186613076</v>
      </c>
      <c r="Q540">
        <f t="shared" si="82"/>
        <v>0</v>
      </c>
      <c r="R540">
        <f t="shared" si="87"/>
        <v>519</v>
      </c>
      <c r="S540">
        <f t="shared" si="83"/>
        <v>5.1899999999999338</v>
      </c>
      <c r="T540" s="13">
        <f t="shared" si="84"/>
        <v>-39.377387845763515</v>
      </c>
      <c r="U540" s="14">
        <f t="shared" si="85"/>
        <v>-36.944890531202589</v>
      </c>
    </row>
    <row r="541" spans="1:21">
      <c r="A541">
        <f t="shared" si="80"/>
        <v>0</v>
      </c>
      <c r="B541">
        <f t="shared" si="86"/>
        <v>520</v>
      </c>
      <c r="C541">
        <f t="shared" si="81"/>
        <v>5.1999999999999336</v>
      </c>
      <c r="D541" s="13">
        <f>(Alfa1*SIN(miia*C541)-Alfa2*SIN(miib*C541))</f>
        <v>-12.564750541424178</v>
      </c>
      <c r="E541" s="14">
        <f>-(Alfa1*COS(miia*C541)-Alfa2*COS(miib*C541))</f>
        <v>26.386450156797348</v>
      </c>
      <c r="F541">
        <f>(miia*Alfa1*COS(miia*C541)-miib*Alfa2*COS(miib*C541))</f>
        <v>-188.97902406225302</v>
      </c>
      <c r="G541">
        <f>miia*Alfa1*SIN(miia*C541)-miib*Alfa2*SIN(miib*C541)</f>
        <v>-408.14340992132884</v>
      </c>
      <c r="Q541">
        <f t="shared" si="82"/>
        <v>0</v>
      </c>
      <c r="R541">
        <f t="shared" si="87"/>
        <v>520</v>
      </c>
      <c r="S541">
        <f t="shared" si="83"/>
        <v>5.1999999999999336</v>
      </c>
      <c r="T541" s="13">
        <f t="shared" si="84"/>
        <v>-39.377387845763515</v>
      </c>
      <c r="U541" s="14">
        <f t="shared" si="85"/>
        <v>-36.944890531202589</v>
      </c>
    </row>
    <row r="542" spans="1:21">
      <c r="A542">
        <f t="shared" si="80"/>
        <v>0</v>
      </c>
      <c r="B542">
        <f t="shared" si="86"/>
        <v>521</v>
      </c>
      <c r="C542">
        <f t="shared" si="81"/>
        <v>5.2099999999999334</v>
      </c>
      <c r="D542" s="13">
        <f>(Alfa1*SIN(miia*C542)-Alfa2*SIN(miib*C542))</f>
        <v>-14.523815727533481</v>
      </c>
      <c r="E542" s="14">
        <f>-(Alfa1*COS(miia*C542)-Alfa2*COS(miib*C542))</f>
        <v>22.290862959073571</v>
      </c>
      <c r="F542">
        <f>(miia*Alfa1*COS(miia*C542)-miib*Alfa2*COS(miib*C542))</f>
        <v>-202.69053303792035</v>
      </c>
      <c r="G542">
        <f>miia*Alfa1*SIN(miia*C542)-miib*Alfa2*SIN(miib*C542)</f>
        <v>-410.51840163313796</v>
      </c>
      <c r="Q542">
        <f t="shared" si="82"/>
        <v>0</v>
      </c>
      <c r="R542">
        <f t="shared" si="87"/>
        <v>521</v>
      </c>
      <c r="S542">
        <f t="shared" si="83"/>
        <v>5.2099999999999334</v>
      </c>
      <c r="T542" s="13">
        <f t="shared" si="84"/>
        <v>-39.377387845763515</v>
      </c>
      <c r="U542" s="14">
        <f t="shared" si="85"/>
        <v>-36.944890531202589</v>
      </c>
    </row>
    <row r="543" spans="1:21">
      <c r="A543">
        <f t="shared" si="80"/>
        <v>0</v>
      </c>
      <c r="B543">
        <f t="shared" si="86"/>
        <v>522</v>
      </c>
      <c r="C543">
        <f t="shared" si="81"/>
        <v>5.2199999999999331</v>
      </c>
      <c r="D543" s="13">
        <f>(Alfa1*SIN(miia*C543)-Alfa2*SIN(miib*C543))</f>
        <v>-16.615352672033069</v>
      </c>
      <c r="E543" s="14">
        <f>-(Alfa1*COS(miia*C543)-Alfa2*COS(miib*C543))</f>
        <v>18.185130819695335</v>
      </c>
      <c r="F543">
        <f>(miia*Alfa1*COS(miia*C543)-miib*Alfa2*COS(miib*C543))</f>
        <v>-215.43971517131982</v>
      </c>
      <c r="G543">
        <f>miia*Alfa1*SIN(miia*C543)-miib*Alfa2*SIN(miib*C543)</f>
        <v>-410.17957379619361</v>
      </c>
      <c r="Q543">
        <f t="shared" si="82"/>
        <v>0</v>
      </c>
      <c r="R543">
        <f t="shared" si="87"/>
        <v>522</v>
      </c>
      <c r="S543">
        <f t="shared" si="83"/>
        <v>5.2199999999999331</v>
      </c>
      <c r="T543" s="13">
        <f t="shared" si="84"/>
        <v>-39.377387845763515</v>
      </c>
      <c r="U543" s="14">
        <f t="shared" si="85"/>
        <v>-36.944890531202589</v>
      </c>
    </row>
    <row r="544" spans="1:21">
      <c r="A544">
        <f t="shared" si="80"/>
        <v>0</v>
      </c>
      <c r="B544">
        <f t="shared" si="86"/>
        <v>523</v>
      </c>
      <c r="C544">
        <f t="shared" si="81"/>
        <v>5.2299999999999329</v>
      </c>
      <c r="D544" s="13">
        <f>(Alfa1*SIN(miia*C544)-Alfa2*SIN(miib*C544))</f>
        <v>-18.828740986749079</v>
      </c>
      <c r="E544" s="14">
        <f>-(Alfa1*COS(miia*C544)-Alfa2*COS(miib*C544))</f>
        <v>14.096137526057914</v>
      </c>
      <c r="F544">
        <f>(miia*Alfa1*COS(miia*C544)-miib*Alfa2*COS(miib*C544))</f>
        <v>-227.02848819405767</v>
      </c>
      <c r="G544">
        <f>miia*Alfa1*SIN(miia*C544)-miib*Alfa2*SIN(miib*C544)</f>
        <v>-407.1816996542691</v>
      </c>
      <c r="Q544">
        <f t="shared" si="82"/>
        <v>0</v>
      </c>
      <c r="R544">
        <f t="shared" si="87"/>
        <v>523</v>
      </c>
      <c r="S544">
        <f t="shared" si="83"/>
        <v>5.2299999999999329</v>
      </c>
      <c r="T544" s="13">
        <f t="shared" si="84"/>
        <v>-39.377387845763515</v>
      </c>
      <c r="U544" s="14">
        <f t="shared" si="85"/>
        <v>-36.944890531202589</v>
      </c>
    </row>
    <row r="545" spans="1:21">
      <c r="A545">
        <f t="shared" si="80"/>
        <v>0</v>
      </c>
      <c r="B545">
        <f t="shared" si="86"/>
        <v>524</v>
      </c>
      <c r="C545">
        <f t="shared" si="81"/>
        <v>5.2399999999999327</v>
      </c>
      <c r="D545" s="13">
        <f>(Alfa1*SIN(miia*C545)-Alfa2*SIN(miib*C545))</f>
        <v>-21.151423268608863</v>
      </c>
      <c r="E545" s="14">
        <f>-(Alfa1*COS(miia*C545)-Alfa2*COS(miib*C545))</f>
        <v>10.050103623233159</v>
      </c>
      <c r="F545">
        <f>(miia*Alfa1*COS(miia*C545)-miib*Alfa2*COS(miib*C545))</f>
        <v>-237.26788429544868</v>
      </c>
      <c r="G545">
        <f>miia*Alfa1*SIN(miia*C545)-miib*Alfa2*SIN(miib*C545)</f>
        <v>-401.60252318141988</v>
      </c>
      <c r="Q545">
        <f t="shared" si="82"/>
        <v>0</v>
      </c>
      <c r="R545">
        <f t="shared" si="87"/>
        <v>524</v>
      </c>
      <c r="S545">
        <f t="shared" si="83"/>
        <v>5.2399999999999327</v>
      </c>
      <c r="T545" s="13">
        <f t="shared" si="84"/>
        <v>-39.377387845763515</v>
      </c>
      <c r="U545" s="14">
        <f t="shared" si="85"/>
        <v>-36.944890531202589</v>
      </c>
    </row>
    <row r="546" spans="1:21">
      <c r="A546">
        <f t="shared" si="80"/>
        <v>0</v>
      </c>
      <c r="B546">
        <f t="shared" si="86"/>
        <v>525</v>
      </c>
      <c r="C546">
        <f t="shared" si="81"/>
        <v>5.2499999999999325</v>
      </c>
      <c r="D546" s="13">
        <f>(Alfa1*SIN(miia*C546)-Alfa2*SIN(miib*C546))</f>
        <v>-23.569006678935782</v>
      </c>
      <c r="E546" s="14">
        <f>-(Alfa1*COS(miia*C546)-Alfa2*COS(miib*C546))</f>
        <v>6.0723610076397883</v>
      </c>
      <c r="F546">
        <f>(miia*Alfa1*COS(miia*C546)-miib*Alfa2*COS(miib*C546))</f>
        <v>-245.98012112985754</v>
      </c>
      <c r="G546">
        <f>miia*Alfa1*SIN(miia*C546)-miib*Alfa2*SIN(miib*C546)</f>
        <v>-393.54186283926572</v>
      </c>
      <c r="Q546">
        <f t="shared" si="82"/>
        <v>0</v>
      </c>
      <c r="R546">
        <f t="shared" si="87"/>
        <v>525</v>
      </c>
      <c r="S546">
        <f t="shared" si="83"/>
        <v>5.2499999999999325</v>
      </c>
      <c r="T546" s="13">
        <f t="shared" si="84"/>
        <v>-39.377387845763515</v>
      </c>
      <c r="U546" s="14">
        <f t="shared" si="85"/>
        <v>-36.944890531202589</v>
      </c>
    </row>
    <row r="547" spans="1:21">
      <c r="A547">
        <f t="shared" si="80"/>
        <v>0</v>
      </c>
      <c r="B547">
        <f t="shared" si="86"/>
        <v>526</v>
      </c>
      <c r="C547">
        <f t="shared" si="81"/>
        <v>5.2599999999999323</v>
      </c>
      <c r="D547" s="13">
        <f>(Alfa1*SIN(miia*C547)-Alfa2*SIN(miib*C547))</f>
        <v>-26.065384719938542</v>
      </c>
      <c r="E547" s="14">
        <f>-(Alfa1*COS(miia*C547)-Alfa2*COS(miib*C547))</f>
        <v>2.1871375480896482</v>
      </c>
      <c r="F547">
        <f>(miia*Alfa1*COS(miia*C547)-miib*Alfa2*COS(miib*C547))</f>
        <v>-253.00056680403384</v>
      </c>
      <c r="G547">
        <f>miia*Alfa1*SIN(miia*C547)-miib*Alfa2*SIN(miib*C547)</f>
        <v>-383.12050406393564</v>
      </c>
      <c r="Q547">
        <f t="shared" si="82"/>
        <v>0</v>
      </c>
      <c r="R547">
        <f t="shared" si="87"/>
        <v>526</v>
      </c>
      <c r="S547">
        <f t="shared" si="83"/>
        <v>5.2599999999999323</v>
      </c>
      <c r="T547" s="13">
        <f t="shared" si="84"/>
        <v>-39.377387845763515</v>
      </c>
      <c r="U547" s="14">
        <f t="shared" si="85"/>
        <v>-36.944890531202589</v>
      </c>
    </row>
    <row r="548" spans="1:21">
      <c r="A548">
        <f t="shared" si="80"/>
        <v>0</v>
      </c>
      <c r="B548">
        <f t="shared" si="86"/>
        <v>527</v>
      </c>
      <c r="C548">
        <f t="shared" si="81"/>
        <v>5.2699999999999321</v>
      </c>
      <c r="D548" s="13">
        <f>(Alfa1*SIN(miia*C548)-Alfa2*SIN(miib*C548))</f>
        <v>-28.622878046714021</v>
      </c>
      <c r="E548" s="14">
        <f>-(Alfa1*COS(miia*C548)-Alfa2*COS(miib*C548))</f>
        <v>-1.582646208098847</v>
      </c>
      <c r="F548">
        <f>(miia*Alfa1*COS(miia*C548)-miib*Alfa2*COS(miib*C548))</f>
        <v>-258.17957873942396</v>
      </c>
      <c r="G548">
        <f>miia*Alfa1*SIN(miia*C548)-miib*Alfa2*SIN(miib*C548)</f>
        <v>-370.47889182392009</v>
      </c>
      <c r="Q548">
        <f t="shared" si="82"/>
        <v>0</v>
      </c>
      <c r="R548">
        <f t="shared" si="87"/>
        <v>527</v>
      </c>
      <c r="S548">
        <f t="shared" si="83"/>
        <v>5.2699999999999321</v>
      </c>
      <c r="T548" s="13">
        <f t="shared" si="84"/>
        <v>-39.377387845763515</v>
      </c>
      <c r="U548" s="14">
        <f t="shared" si="85"/>
        <v>-36.944890531202589</v>
      </c>
    </row>
    <row r="549" spans="1:21">
      <c r="A549">
        <f t="shared" si="80"/>
        <v>0</v>
      </c>
      <c r="B549">
        <f t="shared" si="86"/>
        <v>528</v>
      </c>
      <c r="C549">
        <f t="shared" si="81"/>
        <v>5.2799999999999319</v>
      </c>
      <c r="D549" s="13">
        <f>(Alfa1*SIN(miia*C549)-Alfa2*SIN(miib*C549))</f>
        <v>-31.222392958102539</v>
      </c>
      <c r="E549" s="14">
        <f>-(Alfa1*COS(miia*C549)-Alfa2*COS(miib*C549))</f>
        <v>-5.2155663096107148</v>
      </c>
      <c r="F549">
        <f>(miia*Alfa1*COS(miia*C549)-miib*Alfa2*COS(miib*C549))</f>
        <v>-261.38419755146509</v>
      </c>
      <c r="G549">
        <f>miia*Alfa1*SIN(miia*C549)-miib*Alfa2*SIN(miib*C549)</f>
        <v>-355.77563656379107</v>
      </c>
      <c r="Q549">
        <f t="shared" si="82"/>
        <v>0</v>
      </c>
      <c r="R549">
        <f t="shared" si="87"/>
        <v>528</v>
      </c>
      <c r="S549">
        <f t="shared" si="83"/>
        <v>5.2799999999999319</v>
      </c>
      <c r="T549" s="13">
        <f t="shared" si="84"/>
        <v>-39.377387845763515</v>
      </c>
      <c r="U549" s="14">
        <f t="shared" si="85"/>
        <v>-36.944890531202589</v>
      </c>
    </row>
    <row r="550" spans="1:21">
      <c r="A550">
        <f t="shared" si="80"/>
        <v>0</v>
      </c>
      <c r="B550">
        <f t="shared" si="86"/>
        <v>529</v>
      </c>
      <c r="C550">
        <f t="shared" si="81"/>
        <v>5.2899999999999316</v>
      </c>
      <c r="D550" s="13">
        <f>(Alfa1*SIN(miia*C550)-Alfa2*SIN(miib*C550))</f>
        <v>-33.843596028185267</v>
      </c>
      <c r="E550" s="14">
        <f>-(Alfa1*COS(miia*C550)-Alfa2*COS(miib*C550))</f>
        <v>-8.6918688644278461</v>
      </c>
      <c r="F550">
        <f>(miia*Alfa1*COS(miia*C550)-miib*Alfa2*COS(miib*C550))</f>
        <v>-262.49967852453238</v>
      </c>
      <c r="G550">
        <f>miia*Alfa1*SIN(miia*C550)-miib*Alfa2*SIN(miib*C550)</f>
        <v>-339.1858486888076</v>
      </c>
      <c r="Q550">
        <f t="shared" si="82"/>
        <v>0</v>
      </c>
      <c r="R550">
        <f t="shared" si="87"/>
        <v>529</v>
      </c>
      <c r="S550">
        <f t="shared" si="83"/>
        <v>5.2899999999999316</v>
      </c>
      <c r="T550" s="13">
        <f t="shared" si="84"/>
        <v>-39.377387845763515</v>
      </c>
      <c r="U550" s="14">
        <f t="shared" si="85"/>
        <v>-36.944890531202589</v>
      </c>
    </row>
    <row r="551" spans="1:21">
      <c r="A551">
        <f t="shared" si="80"/>
        <v>0</v>
      </c>
      <c r="B551">
        <f t="shared" si="86"/>
        <v>530</v>
      </c>
      <c r="C551">
        <f t="shared" si="81"/>
        <v>5.2999999999999314</v>
      </c>
      <c r="D551" s="13">
        <f>(Alfa1*SIN(miia*C551)-Alfa2*SIN(miib*C551))</f>
        <v>-36.465103173922159</v>
      </c>
      <c r="E551" s="14">
        <f>-(Alfa1*COS(miia*C551)-Alfa2*COS(miib*C551))</f>
        <v>-11.993626060192392</v>
      </c>
      <c r="F551">
        <f>(miia*Alfa1*COS(miia*C551)-miib*Alfa2*COS(miib*C551))</f>
        <v>-261.43084487318509</v>
      </c>
      <c r="G551">
        <f>miia*Alfa1*SIN(miia*C551)-miib*Alfa2*SIN(miib*C551)</f>
        <v>-320.89931843347199</v>
      </c>
      <c r="Q551">
        <f t="shared" si="82"/>
        <v>0</v>
      </c>
      <c r="R551">
        <f t="shared" si="87"/>
        <v>530</v>
      </c>
      <c r="S551">
        <f t="shared" si="83"/>
        <v>5.2999999999999314</v>
      </c>
      <c r="T551" s="13">
        <f t="shared" si="84"/>
        <v>-39.377387845763515</v>
      </c>
      <c r="U551" s="14">
        <f t="shared" si="85"/>
        <v>-36.944890531202589</v>
      </c>
    </row>
    <row r="552" spans="1:21">
      <c r="A552">
        <f t="shared" si="80"/>
        <v>0</v>
      </c>
      <c r="B552">
        <f t="shared" si="86"/>
        <v>531</v>
      </c>
      <c r="C552">
        <f t="shared" si="81"/>
        <v>5.3099999999999312</v>
      </c>
      <c r="D552" s="13">
        <f>(Alfa1*SIN(miia*C552)-Alfa2*SIN(miib*C552))</f>
        <v>-39.064681305065406</v>
      </c>
      <c r="E552" s="14">
        <f>-(Alfa1*COS(miia*C552)-Alfa2*COS(miib*C552))</f>
        <v>-15.104873286100672</v>
      </c>
      <c r="F552">
        <f>(miia*Alfa1*COS(miia*C552)-miib*Alfa2*COS(miib*C552))</f>
        <v>-258.10324875155442</v>
      </c>
      <c r="G552">
        <f>miia*Alfa1*SIN(miia*C552)-miib*Alfa2*SIN(miib*C552)</f>
        <v>-301.11855947636138</v>
      </c>
      <c r="Q552">
        <f t="shared" si="82"/>
        <v>0</v>
      </c>
      <c r="R552">
        <f t="shared" si="87"/>
        <v>531</v>
      </c>
      <c r="S552">
        <f t="shared" si="83"/>
        <v>5.3099999999999312</v>
      </c>
      <c r="T552" s="13">
        <f t="shared" si="84"/>
        <v>-39.377387845763515</v>
      </c>
      <c r="U552" s="14">
        <f t="shared" si="85"/>
        <v>-36.944890531202589</v>
      </c>
    </row>
    <row r="553" spans="1:21">
      <c r="A553">
        <f t="shared" si="80"/>
        <v>0</v>
      </c>
      <c r="B553">
        <f t="shared" si="86"/>
        <v>532</v>
      </c>
      <c r="C553">
        <f t="shared" si="81"/>
        <v>5.319999999999931</v>
      </c>
      <c r="D553" s="13">
        <f>(Alfa1*SIN(miia*C553)-Alfa2*SIN(miib*C553))</f>
        <v>-41.619460571554164</v>
      </c>
      <c r="E553" s="14">
        <f>-(Alfa1*COS(miia*C553)-Alfa2*COS(miib*C553))</f>
        <v>-18.011726091244995</v>
      </c>
      <c r="F553">
        <f>(miia*Alfa1*COS(miia*C553)-miib*Alfa2*COS(miib*C553))</f>
        <v>-252.46412788547195</v>
      </c>
      <c r="G553">
        <f>miia*Alfa1*SIN(miia*C553)-miib*Alfa2*SIN(miib*C553)</f>
        <v>-280.05673599891975</v>
      </c>
      <c r="Q553">
        <f t="shared" si="82"/>
        <v>0</v>
      </c>
      <c r="R553">
        <f t="shared" si="87"/>
        <v>532</v>
      </c>
      <c r="S553">
        <f t="shared" si="83"/>
        <v>5.319999999999931</v>
      </c>
      <c r="T553" s="13">
        <f t="shared" si="84"/>
        <v>-39.377387845763515</v>
      </c>
      <c r="U553" s="14">
        <f t="shared" si="85"/>
        <v>-36.944890531202589</v>
      </c>
    </row>
    <row r="554" spans="1:21">
      <c r="A554">
        <f t="shared" si="80"/>
        <v>0</v>
      </c>
      <c r="B554">
        <f t="shared" si="86"/>
        <v>533</v>
      </c>
      <c r="C554">
        <f t="shared" si="81"/>
        <v>5.3299999999999308</v>
      </c>
      <c r="D554" s="13">
        <f>(Alfa1*SIN(miia*C554)-Alfa2*SIN(miib*C554))</f>
        <v>-44.10615511242468</v>
      </c>
      <c r="E554" s="14">
        <f>-(Alfa1*COS(miia*C554)-Alfa2*COS(miib*C554))</f>
        <v>-20.702475917158385</v>
      </c>
      <c r="F554">
        <f>(miia*Alfa1*COS(miia*C554)-miib*Alfa2*COS(miib*C554))</f>
        <v>-244.4831477371651</v>
      </c>
      <c r="G554">
        <f>miia*Alfa1*SIN(miia*C554)-miib*Alfa2*SIN(miib*C554)</f>
        <v>-257.93549402406421</v>
      </c>
      <c r="Q554">
        <f t="shared" si="82"/>
        <v>0</v>
      </c>
      <c r="R554">
        <f t="shared" si="87"/>
        <v>533</v>
      </c>
      <c r="S554">
        <f t="shared" si="83"/>
        <v>5.3299999999999308</v>
      </c>
      <c r="T554" s="13">
        <f t="shared" si="84"/>
        <v>-39.377387845763515</v>
      </c>
      <c r="U554" s="14">
        <f t="shared" si="85"/>
        <v>-36.944890531202589</v>
      </c>
    </row>
    <row r="555" spans="1:21">
      <c r="A555">
        <f t="shared" si="80"/>
        <v>0</v>
      </c>
      <c r="B555">
        <f t="shared" si="86"/>
        <v>534</v>
      </c>
      <c r="C555">
        <f t="shared" si="81"/>
        <v>5.3399999999999306</v>
      </c>
      <c r="D555" s="13">
        <f>(Alfa1*SIN(miia*C555)-Alfa2*SIN(miib*C555))</f>
        <v>-46.501290119979771</v>
      </c>
      <c r="E555" s="14">
        <f>-(Alfa1*COS(miia*C555)-Alfa2*COS(miib*C555))</f>
        <v>-23.167663755503689</v>
      </c>
      <c r="F555">
        <f>(miia*Alfa1*COS(miia*C555)-miib*Alfa2*COS(miib*C555))</f>
        <v>-234.15292124971504</v>
      </c>
      <c r="G555">
        <f>miia*Alfa1*SIN(miia*C555)-miib*Alfa2*SIN(miib*C555)</f>
        <v>-234.98271880011589</v>
      </c>
      <c r="Q555">
        <f t="shared" si="82"/>
        <v>0</v>
      </c>
      <c r="R555">
        <f t="shared" si="87"/>
        <v>534</v>
      </c>
      <c r="S555">
        <f t="shared" si="83"/>
        <v>5.3399999999999306</v>
      </c>
      <c r="T555" s="13">
        <f t="shared" si="84"/>
        <v>-39.377387845763515</v>
      </c>
      <c r="U555" s="14">
        <f t="shared" si="85"/>
        <v>-36.944890531202589</v>
      </c>
    </row>
    <row r="556" spans="1:21">
      <c r="A556">
        <f t="shared" si="80"/>
        <v>0</v>
      </c>
      <c r="B556">
        <f t="shared" si="86"/>
        <v>535</v>
      </c>
      <c r="C556">
        <f t="shared" si="81"/>
        <v>5.3499999999999304</v>
      </c>
      <c r="D556" s="13">
        <f>(Alfa1*SIN(miia*C556)-Alfa2*SIN(miib*C556))</f>
        <v>-48.781432964466909</v>
      </c>
      <c r="E556" s="14">
        <f>-(Alfa1*COS(miia*C556)-Alfa2*COS(miib*C556))</f>
        <v>-25.40013110324772</v>
      </c>
      <c r="F556">
        <f>(miia*Alfa1*COS(miia*C556)-miib*Alfa2*COS(miib*C556))</f>
        <v>-221.48930043664174</v>
      </c>
      <c r="G556">
        <f>miia*Alfa1*SIN(miia*C556)-miib*Alfa2*SIN(miib*C556)</f>
        <v>-211.43024070751912</v>
      </c>
      <c r="Q556">
        <f t="shared" si="82"/>
        <v>0</v>
      </c>
      <c r="R556">
        <f t="shared" si="87"/>
        <v>535</v>
      </c>
      <c r="S556">
        <f t="shared" si="83"/>
        <v>5.3499999999999304</v>
      </c>
      <c r="T556" s="13">
        <f t="shared" si="84"/>
        <v>-39.377387845763515</v>
      </c>
      <c r="U556" s="14">
        <f t="shared" si="85"/>
        <v>-36.944890531202589</v>
      </c>
    </row>
    <row r="557" spans="1:21">
      <c r="A557">
        <f t="shared" si="80"/>
        <v>0</v>
      </c>
      <c r="B557">
        <f t="shared" si="86"/>
        <v>536</v>
      </c>
      <c r="C557">
        <f t="shared" si="81"/>
        <v>5.3599999999999302</v>
      </c>
      <c r="D557" s="13">
        <f>(Alfa1*SIN(miia*C557)-Alfa2*SIN(miib*C557))</f>
        <v>-50.923426078510104</v>
      </c>
      <c r="E557" s="14">
        <f>-(Alfa1*COS(miia*C557)-Alfa2*COS(miib*C557))</f>
        <v>-27.395047815059844</v>
      </c>
      <c r="F557">
        <f>(miia*Alfa1*COS(miia*C557)-miib*Alfa2*COS(miib*C557))</f>
        <v>-206.53143635881108</v>
      </c>
      <c r="G557">
        <f>miia*Alfa1*SIN(miia*C557)-miib*Alfa2*SIN(miib*C557)</f>
        <v>-187.51151265301411</v>
      </c>
      <c r="Q557">
        <f t="shared" si="82"/>
        <v>0</v>
      </c>
      <c r="R557">
        <f t="shared" si="87"/>
        <v>536</v>
      </c>
      <c r="S557">
        <f t="shared" si="83"/>
        <v>5.3599999999999302</v>
      </c>
      <c r="T557" s="13">
        <f t="shared" si="84"/>
        <v>-39.377387845763515</v>
      </c>
      <c r="U557" s="14">
        <f t="shared" si="85"/>
        <v>-36.944890531202589</v>
      </c>
    </row>
    <row r="558" spans="1:21">
      <c r="A558">
        <f t="shared" si="80"/>
        <v>0</v>
      </c>
      <c r="B558">
        <f t="shared" si="86"/>
        <v>537</v>
      </c>
      <c r="C558">
        <f t="shared" si="81"/>
        <v>5.3699999999999299</v>
      </c>
      <c r="D558" s="13">
        <f>(Alfa1*SIN(miia*C558)-Alfa2*SIN(miib*C558))</f>
        <v>-52.904619277507024</v>
      </c>
      <c r="E558" s="14">
        <f>-(Alfa1*COS(miia*C558)-Alfa2*COS(miib*C558))</f>
        <v>-29.149916683802203</v>
      </c>
      <c r="F558">
        <f>(miia*Alfa1*COS(miia*C558)-miib*Alfa2*COS(miib*C558))</f>
        <v>-189.34160634360157</v>
      </c>
      <c r="G558">
        <f>miia*Alfa1*SIN(miia*C558)-miib*Alfa2*SIN(miib*C558)</f>
        <v>-163.45928217356064</v>
      </c>
      <c r="Q558">
        <f t="shared" si="82"/>
        <v>0</v>
      </c>
      <c r="R558">
        <f t="shared" si="87"/>
        <v>537</v>
      </c>
      <c r="S558">
        <f t="shared" si="83"/>
        <v>5.3699999999999299</v>
      </c>
      <c r="T558" s="13">
        <f t="shared" si="84"/>
        <v>-39.377387845763515</v>
      </c>
      <c r="U558" s="14">
        <f t="shared" si="85"/>
        <v>-36.944890531202589</v>
      </c>
    </row>
    <row r="559" spans="1:21">
      <c r="A559">
        <f t="shared" si="80"/>
        <v>0</v>
      </c>
      <c r="B559">
        <f t="shared" si="86"/>
        <v>538</v>
      </c>
      <c r="C559">
        <f t="shared" si="81"/>
        <v>5.3799999999999297</v>
      </c>
      <c r="D559" s="13">
        <f>(Alfa1*SIN(miia*C559)-Alfa2*SIN(miib*C559))</f>
        <v>-54.70309919237976</v>
      </c>
      <c r="E559" s="14">
        <f>-(Alfa1*COS(miia*C559)-Alfa2*COS(miib*C559))</f>
        <v>-30.664554812524926</v>
      </c>
      <c r="F559">
        <f>(miia*Alfa1*COS(miia*C559)-miib*Alfa2*COS(miib*C559))</f>
        <v>-170.00480962680268</v>
      </c>
      <c r="G559">
        <f>miia*Alfa1*SIN(miia*C559)-miib*Alfa2*SIN(miib*C559)</f>
        <v>-139.50328149785693</v>
      </c>
      <c r="Q559">
        <f t="shared" si="82"/>
        <v>0</v>
      </c>
      <c r="R559">
        <f t="shared" si="87"/>
        <v>538</v>
      </c>
      <c r="S559">
        <f t="shared" si="83"/>
        <v>5.3799999999999297</v>
      </c>
      <c r="T559" s="13">
        <f t="shared" si="84"/>
        <v>-39.377387845763515</v>
      </c>
      <c r="U559" s="14">
        <f t="shared" si="85"/>
        <v>-36.944890531202589</v>
      </c>
    </row>
    <row r="560" spans="1:21">
      <c r="A560">
        <f t="shared" si="80"/>
        <v>1</v>
      </c>
      <c r="B560">
        <f t="shared" si="86"/>
        <v>539</v>
      </c>
      <c r="C560">
        <f t="shared" si="81"/>
        <v>5.3899999999999295</v>
      </c>
      <c r="D560" s="13">
        <f>(Alfa1*SIN(miia*C560)-Alfa2*SIN(miib*C560))</f>
        <v>-56.297913514466224</v>
      </c>
      <c r="E560" s="14">
        <f>-(Alfa1*COS(miia*C560)-Alfa2*COS(miib*C560))</f>
        <v>-31.941052073016863</v>
      </c>
      <c r="F560">
        <f>(miia*Alfa1*COS(miia*C560)-miib*Alfa2*COS(miib*C560))</f>
        <v>-148.6281349128235</v>
      </c>
      <c r="G560">
        <f>miia*Alfa1*SIN(miia*C560)-miib*Alfa2*SIN(miib*C560)</f>
        <v>-115.86795860660031</v>
      </c>
      <c r="Q560">
        <f t="shared" si="82"/>
        <v>1</v>
      </c>
      <c r="R560">
        <f t="shared" si="87"/>
        <v>539</v>
      </c>
      <c r="S560">
        <f t="shared" si="83"/>
        <v>5.3899999999999295</v>
      </c>
      <c r="T560" s="13">
        <f t="shared" si="84"/>
        <v>-39.377387845763515</v>
      </c>
      <c r="U560" s="14">
        <f t="shared" si="85"/>
        <v>-36.944890531202589</v>
      </c>
    </row>
    <row r="561" spans="1:21">
      <c r="A561">
        <f t="shared" si="80"/>
        <v>0</v>
      </c>
      <c r="B561">
        <f t="shared" si="86"/>
        <v>540</v>
      </c>
      <c r="C561">
        <f t="shared" si="81"/>
        <v>5.3999999999999293</v>
      </c>
      <c r="D561" s="13">
        <f>(Alfa1*SIN(miia*C561)-Alfa2*SIN(miib*C561))</f>
        <v>-57.669287798738942</v>
      </c>
      <c r="E561" s="14">
        <f>-(Alfa1*COS(miia*C561)-Alfa2*COS(miib*C561))</f>
        <v>-32.983707174379262</v>
      </c>
      <c r="F561">
        <f>(miia*Alfa1*COS(miia*C561)-miib*Alfa2*COS(miib*C561))</f>
        <v>-125.33990563034517</v>
      </c>
      <c r="G561">
        <f>miia*Alfa1*SIN(miia*C561)-miib*Alfa2*SIN(miib*C561)</f>
        <v>-92.770271895835293</v>
      </c>
      <c r="Q561">
        <f t="shared" si="82"/>
        <v>0</v>
      </c>
      <c r="R561">
        <f t="shared" si="87"/>
        <v>540</v>
      </c>
      <c r="S561">
        <f t="shared" si="83"/>
        <v>5.3999999999999293</v>
      </c>
      <c r="T561" s="13">
        <f t="shared" si="84"/>
        <v>-39.377387845763515</v>
      </c>
      <c r="U561" s="14">
        <f t="shared" si="85"/>
        <v>-36.944890531202589</v>
      </c>
    </row>
    <row r="562" spans="1:21">
      <c r="A562">
        <f t="shared" si="80"/>
        <v>0</v>
      </c>
      <c r="B562">
        <f t="shared" si="86"/>
        <v>541</v>
      </c>
      <c r="C562">
        <f t="shared" si="81"/>
        <v>5.4099999999999291</v>
      </c>
      <c r="D562" s="13">
        <f>(Alfa1*SIN(miia*C562)-Alfa2*SIN(miib*C562))</f>
        <v>-58.798832640492051</v>
      </c>
      <c r="E562" s="14">
        <f>-(Alfa1*COS(miia*C562)-Alfa2*COS(miib*C562))</f>
        <v>-33.79894208800679</v>
      </c>
      <c r="F562">
        <f>(miia*Alfa1*COS(miia*C562)-miib*Alfa2*COS(miib*C562))</f>
        <v>-100.28861088573392</v>
      </c>
      <c r="G562">
        <f>miia*Alfa1*SIN(miia*C562)-miib*Alfa2*SIN(miib*C562)</f>
        <v>-70.41757038522627</v>
      </c>
      <c r="Q562">
        <f t="shared" si="82"/>
        <v>0</v>
      </c>
      <c r="R562">
        <f t="shared" si="87"/>
        <v>541</v>
      </c>
      <c r="S562">
        <f t="shared" si="83"/>
        <v>5.4099999999999291</v>
      </c>
      <c r="T562" s="13">
        <f t="shared" si="84"/>
        <v>-39.377387845763515</v>
      </c>
      <c r="U562" s="14">
        <f t="shared" si="85"/>
        <v>-36.944890531202589</v>
      </c>
    </row>
    <row r="563" spans="1:21">
      <c r="A563">
        <f t="shared" si="80"/>
        <v>0</v>
      </c>
      <c r="B563">
        <f t="shared" si="86"/>
        <v>542</v>
      </c>
      <c r="C563">
        <f t="shared" si="81"/>
        <v>5.4199999999999289</v>
      </c>
      <c r="D563" s="13">
        <f>(Alfa1*SIN(miia*C563)-Alfa2*SIN(miib*C563))</f>
        <v>-59.669739131468695</v>
      </c>
      <c r="E563" s="14">
        <f>-(Alfa1*COS(miia*C563)-Alfa2*COS(miib*C563))</f>
        <v>-34.395195790550801</v>
      </c>
      <c r="F563">
        <f>(miia*Alfa1*COS(miia*C563)-miib*Alfa2*COS(miib*C563))</f>
        <v>-73.641632263084517</v>
      </c>
      <c r="G563">
        <f>miia*Alfa1*SIN(miia*C563)-miib*Alfa2*SIN(miib*C563)</f>
        <v>-49.00558053156908</v>
      </c>
      <c r="Q563">
        <f t="shared" si="82"/>
        <v>0</v>
      </c>
      <c r="R563">
        <f t="shared" si="87"/>
        <v>542</v>
      </c>
      <c r="S563">
        <f t="shared" si="83"/>
        <v>5.4199999999999289</v>
      </c>
      <c r="T563" s="13">
        <f t="shared" si="84"/>
        <v>-39.377387845763515</v>
      </c>
      <c r="U563" s="14">
        <f t="shared" si="85"/>
        <v>-36.944890531202589</v>
      </c>
    </row>
    <row r="564" spans="1:21">
      <c r="A564">
        <f t="shared" si="80"/>
        <v>0</v>
      </c>
      <c r="B564">
        <f t="shared" si="86"/>
        <v>543</v>
      </c>
      <c r="C564">
        <f t="shared" si="81"/>
        <v>5.4299999999999287</v>
      </c>
      <c r="D564" s="13">
        <f>(Alfa1*SIN(miia*C564)-Alfa2*SIN(miib*C564))</f>
        <v>-60.266960613213982</v>
      </c>
      <c r="E564" s="14">
        <f>-(Alfa1*COS(miia*C564)-Alfa2*COS(miib*C564))</f>
        <v>-34.782798491755401</v>
      </c>
      <c r="F564">
        <f>(miia*Alfa1*COS(miia*C564)-miib*Alfa2*COS(miib*C564))</f>
        <v>-45.583778666253167</v>
      </c>
      <c r="G564">
        <f>miia*Alfa1*SIN(miia*C564)-miib*Alfa2*SIN(miib*C564)</f>
        <v>-28.716519616217909</v>
      </c>
      <c r="Q564">
        <f t="shared" si="82"/>
        <v>0</v>
      </c>
      <c r="R564">
        <f t="shared" si="87"/>
        <v>543</v>
      </c>
      <c r="S564">
        <f t="shared" si="83"/>
        <v>5.4299999999999287</v>
      </c>
      <c r="T564" s="13">
        <f t="shared" si="84"/>
        <v>-39.377387845763515</v>
      </c>
      <c r="U564" s="14">
        <f t="shared" si="85"/>
        <v>-36.944890531202589</v>
      </c>
    </row>
    <row r="565" spans="1:21">
      <c r="A565">
        <f t="shared" si="80"/>
        <v>0</v>
      </c>
      <c r="B565">
        <f t="shared" si="86"/>
        <v>544</v>
      </c>
      <c r="C565">
        <f t="shared" si="81"/>
        <v>5.4399999999999284</v>
      </c>
      <c r="D565" s="13">
        <f>(Alfa1*SIN(miia*C565)-Alfa2*SIN(miib*C565))</f>
        <v>-60.577378877129938</v>
      </c>
      <c r="E565" s="14">
        <f>-(Alfa1*COS(miia*C565)-Alfa2*COS(miib*C565))</f>
        <v>-34.973827707449807</v>
      </c>
      <c r="F565">
        <f>(miia*Alfa1*COS(miia*C565)-miib*Alfa2*COS(miib*C565))</f>
        <v>-16.315643324208224</v>
      </c>
      <c r="G565">
        <f>miia*Alfa1*SIN(miia*C565)-miib*Alfa2*SIN(miib*C565)</f>
        <v>-9.7173543843272512</v>
      </c>
      <c r="Q565">
        <f t="shared" si="82"/>
        <v>0</v>
      </c>
      <c r="R565">
        <f t="shared" si="87"/>
        <v>544</v>
      </c>
      <c r="S565">
        <f t="shared" si="83"/>
        <v>5.4399999999999284</v>
      </c>
      <c r="T565" s="13">
        <f t="shared" si="84"/>
        <v>-39.377387845763515</v>
      </c>
      <c r="U565" s="14">
        <f t="shared" si="85"/>
        <v>-36.944890531202589</v>
      </c>
    </row>
    <row r="566" spans="1:21">
      <c r="A566">
        <f t="shared" si="80"/>
        <v>0</v>
      </c>
      <c r="B566">
        <f t="shared" si="86"/>
        <v>545</v>
      </c>
      <c r="C566">
        <f t="shared" si="81"/>
        <v>5.4499999999999282</v>
      </c>
      <c r="D566" s="13">
        <f>(Alfa1*SIN(miia*C566)-Alfa2*SIN(miib*C566))</f>
        <v>-60.589953110977518</v>
      </c>
      <c r="E566" s="14">
        <f>-(Alfa1*COS(miia*C566)-Alfa2*COS(miib*C566))</f>
        <v>-34.981947717524363</v>
      </c>
      <c r="F566">
        <f>(miia*Alfa1*COS(miia*C566)-miib*Alfa2*COS(miib*C566))</f>
        <v>13.948201132812514</v>
      </c>
      <c r="G566">
        <f>miia*Alfa1*SIN(miia*C566)-miib*Alfa2*SIN(miib*C566)</f>
        <v>7.8417778631790327</v>
      </c>
      <c r="Q566">
        <f t="shared" si="82"/>
        <v>0</v>
      </c>
      <c r="R566">
        <f t="shared" si="87"/>
        <v>545</v>
      </c>
      <c r="S566">
        <f t="shared" si="83"/>
        <v>5.4499999999999282</v>
      </c>
      <c r="T566" s="13">
        <f t="shared" si="84"/>
        <v>-39.377387845763515</v>
      </c>
      <c r="U566" s="14">
        <f t="shared" si="85"/>
        <v>-36.944890531202589</v>
      </c>
    </row>
    <row r="567" spans="1:21">
      <c r="A567">
        <f t="shared" si="80"/>
        <v>0</v>
      </c>
      <c r="B567">
        <f t="shared" si="86"/>
        <v>546</v>
      </c>
      <c r="C567">
        <f t="shared" si="81"/>
        <v>5.459999999999928</v>
      </c>
      <c r="D567" s="13">
        <f>(Alfa1*SIN(miia*C567)-Alfa2*SIN(miib*C567))</f>
        <v>-60.295850058927265</v>
      </c>
      <c r="E567" s="14">
        <f>-(Alfa1*COS(miia*C567)-Alfa2*COS(miib*C567))</f>
        <v>-34.822234112621345</v>
      </c>
      <c r="F567">
        <f>(miia*Alfa1*COS(miia*C567)-miib*Alfa2*COS(miib*C567))</f>
        <v>44.98115199038358</v>
      </c>
      <c r="G567">
        <f>miia*Alfa1*SIN(miia*C567)-miib*Alfa2*SIN(miib*C567)</f>
        <v>23.828970172366581</v>
      </c>
      <c r="Q567">
        <f t="shared" si="82"/>
        <v>0</v>
      </c>
      <c r="R567">
        <f t="shared" si="87"/>
        <v>546</v>
      </c>
      <c r="S567">
        <f t="shared" si="83"/>
        <v>5.459999999999928</v>
      </c>
      <c r="T567" s="13">
        <f t="shared" si="84"/>
        <v>-39.377387845763515</v>
      </c>
      <c r="U567" s="14">
        <f t="shared" si="85"/>
        <v>-36.944890531202589</v>
      </c>
    </row>
    <row r="568" spans="1:21">
      <c r="A568">
        <f t="shared" si="80"/>
        <v>0</v>
      </c>
      <c r="B568">
        <f t="shared" si="86"/>
        <v>547</v>
      </c>
      <c r="C568">
        <f t="shared" si="81"/>
        <v>5.4699999999999278</v>
      </c>
      <c r="D568" s="13">
        <f>(Alfa1*SIN(miia*C568)-Alfa2*SIN(miib*C568))</f>
        <v>-59.688554045042487</v>
      </c>
      <c r="E568" s="14">
        <f>-(Alfa1*COS(miia*C568)-Alfa2*COS(miib*C568))</f>
        <v>-34.510985279902322</v>
      </c>
      <c r="F568">
        <f>(miia*Alfa1*COS(miia*C568)-miib*Alfa2*COS(miib*C568))</f>
        <v>76.546651169741835</v>
      </c>
      <c r="G568">
        <f>miia*Alfa1*SIN(miia*C568)-miib*Alfa2*SIN(miib*C568)</f>
        <v>38.131755084420547</v>
      </c>
      <c r="Q568">
        <f t="shared" si="82"/>
        <v>0</v>
      </c>
      <c r="R568">
        <f t="shared" si="87"/>
        <v>547</v>
      </c>
      <c r="S568">
        <f t="shared" si="83"/>
        <v>5.4699999999999278</v>
      </c>
      <c r="T568" s="13">
        <f t="shared" si="84"/>
        <v>-39.377387845763515</v>
      </c>
      <c r="U568" s="14">
        <f t="shared" si="85"/>
        <v>-36.944890531202589</v>
      </c>
    </row>
    <row r="569" spans="1:21">
      <c r="A569">
        <f t="shared" si="80"/>
        <v>0</v>
      </c>
      <c r="B569">
        <f t="shared" si="86"/>
        <v>548</v>
      </c>
      <c r="C569">
        <f t="shared" si="81"/>
        <v>5.4799999999999276</v>
      </c>
      <c r="D569" s="13">
        <f>(Alfa1*SIN(miia*C569)-Alfa2*SIN(miib*C569))</f>
        <v>-58.763955706476636</v>
      </c>
      <c r="E569" s="14">
        <f>-(Alfa1*COS(miia*C569)-Alfa2*COS(miib*C569))</f>
        <v>-34.065522806154029</v>
      </c>
      <c r="F569">
        <f>(miia*Alfa1*COS(miia*C569)-miib*Alfa2*COS(miib*C569))</f>
        <v>108.4003650939332</v>
      </c>
      <c r="G569">
        <f>miia*Alfa1*SIN(miia*C569)-miib*Alfa2*SIN(miib*C569)</f>
        <v>50.658110219732549</v>
      </c>
      <c r="Q569">
        <f t="shared" si="82"/>
        <v>0</v>
      </c>
      <c r="R569">
        <f t="shared" si="87"/>
        <v>548</v>
      </c>
      <c r="S569">
        <f t="shared" si="83"/>
        <v>5.4799999999999276</v>
      </c>
      <c r="T569" s="13">
        <f t="shared" si="84"/>
        <v>-39.377387845763515</v>
      </c>
      <c r="U569" s="14">
        <f t="shared" si="85"/>
        <v>-36.944890531202589</v>
      </c>
    </row>
    <row r="570" spans="1:21">
      <c r="A570">
        <f t="shared" si="80"/>
        <v>0</v>
      </c>
      <c r="B570">
        <f t="shared" si="86"/>
        <v>549</v>
      </c>
      <c r="C570">
        <f t="shared" si="81"/>
        <v>5.4899999999999274</v>
      </c>
      <c r="D570" s="13">
        <f>(Alfa1*SIN(miia*C570)-Alfa2*SIN(miib*C570))</f>
        <v>-57.520418490727948</v>
      </c>
      <c r="E570" s="14">
        <f>-(Alfa1*COS(miia*C570)-Alfa2*COS(miib*C570))</f>
        <v>-33.503982884391931</v>
      </c>
      <c r="F570">
        <f>(miia*Alfa1*COS(miia*C570)-miib*Alfa2*COS(miib*C570))</f>
        <v>140.29244837900791</v>
      </c>
      <c r="G570">
        <f>miia*Alfa1*SIN(miia*C570)-miib*Alfa2*SIN(miib*C570)</f>
        <v>61.337250545798923</v>
      </c>
      <c r="Q570">
        <f t="shared" si="82"/>
        <v>0</v>
      </c>
      <c r="R570">
        <f t="shared" si="87"/>
        <v>549</v>
      </c>
      <c r="S570">
        <f t="shared" si="83"/>
        <v>5.4899999999999274</v>
      </c>
      <c r="T570" s="13">
        <f t="shared" si="84"/>
        <v>-39.377387845763515</v>
      </c>
      <c r="U570" s="14">
        <f t="shared" si="85"/>
        <v>-36.944890531202589</v>
      </c>
    </row>
    <row r="571" spans="1:21">
      <c r="A571">
        <f t="shared" si="80"/>
        <v>0</v>
      </c>
      <c r="B571">
        <f t="shared" si="86"/>
        <v>550</v>
      </c>
      <c r="C571">
        <f t="shared" si="81"/>
        <v>5.4999999999999272</v>
      </c>
      <c r="D571" s="13">
        <f>(Alfa1*SIN(miia*C571)-Alfa2*SIN(miib*C571))</f>
        <v>-55.958822188951487</v>
      </c>
      <c r="E571" s="14">
        <f>-(Alfa1*COS(miia*C571)-Alfa2*COS(miib*C571))</f>
        <v>-32.845100896943819</v>
      </c>
      <c r="F571">
        <f>(miia*Alfa1*COS(miia*C571)-miib*Alfa2*COS(miib*C571))</f>
        <v>171.96986917614998</v>
      </c>
      <c r="G571">
        <f>miia*Alfa1*SIN(miia*C571)-miib*Alfa2*SIN(miib*C571)</f>
        <v>70.120199730765108</v>
      </c>
      <c r="Q571">
        <f t="shared" si="82"/>
        <v>0</v>
      </c>
      <c r="R571">
        <f t="shared" si="87"/>
        <v>550</v>
      </c>
      <c r="S571">
        <f t="shared" si="83"/>
        <v>5.4999999999999272</v>
      </c>
      <c r="T571" s="13">
        <f t="shared" si="84"/>
        <v>-39.377387845763515</v>
      </c>
      <c r="U571" s="14">
        <f t="shared" si="85"/>
        <v>-36.944890531202589</v>
      </c>
    </row>
    <row r="572" spans="1:21">
      <c r="A572">
        <f t="shared" si="80"/>
        <v>0</v>
      </c>
      <c r="B572">
        <f t="shared" si="86"/>
        <v>551</v>
      </c>
      <c r="C572">
        <f t="shared" si="81"/>
        <v>5.509999999999927</v>
      </c>
      <c r="D572" s="13">
        <f>(Alfa1*SIN(miia*C572)-Alfa2*SIN(miib*C572))</f>
        <v>-54.082583002418119</v>
      </c>
      <c r="E572" s="14">
        <f>-(Alfa1*COS(miia*C572)-Alfa2*COS(miib*C572))</f>
        <v>-32.107991412885191</v>
      </c>
      <c r="F572">
        <f>(miia*Alfa1*COS(miia*C572)-miib*Alfa2*COS(miib*C572))</f>
        <v>203.1787733581869</v>
      </c>
      <c r="G572">
        <f>miia*Alfa1*SIN(miia*C572)-miib*Alfa2*SIN(miib*C572)</f>
        <v>76.980135213539114</v>
      </c>
      <c r="Q572">
        <f t="shared" si="82"/>
        <v>0</v>
      </c>
      <c r="R572">
        <f t="shared" si="87"/>
        <v>551</v>
      </c>
      <c r="S572">
        <f t="shared" si="83"/>
        <v>5.509999999999927</v>
      </c>
      <c r="T572" s="13">
        <f t="shared" si="84"/>
        <v>-39.377387845763515</v>
      </c>
      <c r="U572" s="14">
        <f t="shared" si="85"/>
        <v>-36.944890531202589</v>
      </c>
    </row>
    <row r="573" spans="1:21">
      <c r="A573">
        <f t="shared" si="80"/>
        <v>0</v>
      </c>
      <c r="B573">
        <f t="shared" si="86"/>
        <v>552</v>
      </c>
      <c r="C573">
        <f t="shared" si="81"/>
        <v>5.5199999999999267</v>
      </c>
      <c r="D573" s="13">
        <f>(Alfa1*SIN(miia*C573)-Alfa2*SIN(miib*C573))</f>
        <v>-51.897649869495595</v>
      </c>
      <c r="E573" s="14">
        <f>-(Alfa1*COS(miia*C573)-Alfa2*COS(miib*C573))</f>
        <v>-31.311925880014392</v>
      </c>
      <c r="F573">
        <f>(miia*Alfa1*COS(miia*C573)-miib*Alfa2*COS(miib*C573))</f>
        <v>233.66686433827454</v>
      </c>
      <c r="G573">
        <f>miia*Alfa1*SIN(miia*C573)-miib*Alfa2*SIN(miib*C573)</f>
        <v>81.912503903279855</v>
      </c>
      <c r="Q573">
        <f t="shared" si="82"/>
        <v>0</v>
      </c>
      <c r="R573">
        <f t="shared" si="87"/>
        <v>552</v>
      </c>
      <c r="S573">
        <f t="shared" si="83"/>
        <v>5.5199999999999267</v>
      </c>
      <c r="T573" s="13">
        <f t="shared" si="84"/>
        <v>-39.377387845763515</v>
      </c>
      <c r="U573" s="14">
        <f t="shared" si="85"/>
        <v>-36.944890531202589</v>
      </c>
    </row>
    <row r="574" spans="1:21">
      <c r="A574">
        <f t="shared" si="80"/>
        <v>0</v>
      </c>
      <c r="B574">
        <f t="shared" si="86"/>
        <v>553</v>
      </c>
      <c r="C574">
        <f t="shared" si="81"/>
        <v>5.5299999999999265</v>
      </c>
      <c r="D574" s="13">
        <f>(Alfa1*SIN(miia*C574)-Alfa2*SIN(miib*C574))</f>
        <v>-49.412477013716405</v>
      </c>
      <c r="E574" s="14">
        <f>-(Alfa1*COS(miia*C574)-Alfa2*COS(miib*C574))</f>
        <v>-30.476110310883644</v>
      </c>
      <c r="F574">
        <f>(miia*Alfa1*COS(miia*C574)-miib*Alfa2*COS(miib*C574))</f>
        <v>263.18577513382542</v>
      </c>
      <c r="G574">
        <f>miia*Alfa1*SIN(miia*C574)-miib*Alfa2*SIN(miib*C574)</f>
        <v>84.934907732906879</v>
      </c>
      <c r="Q574">
        <f t="shared" si="82"/>
        <v>0</v>
      </c>
      <c r="R574">
        <f t="shared" si="87"/>
        <v>553</v>
      </c>
      <c r="S574">
        <f t="shared" si="83"/>
        <v>5.5299999999999265</v>
      </c>
      <c r="T574" s="13">
        <f t="shared" si="84"/>
        <v>-39.377387845763515</v>
      </c>
      <c r="U574" s="14">
        <f t="shared" si="85"/>
        <v>-36.944890531202589</v>
      </c>
    </row>
    <row r="575" spans="1:21">
      <c r="A575">
        <f t="shared" si="80"/>
        <v>0</v>
      </c>
      <c r="B575">
        <f t="shared" si="86"/>
        <v>554</v>
      </c>
      <c r="C575">
        <f t="shared" si="81"/>
        <v>5.5399999999999263</v>
      </c>
      <c r="D575" s="13">
        <f>(Alfa1*SIN(miia*C575)-Alfa2*SIN(miib*C575))</f>
        <v>-46.637972907270012</v>
      </c>
      <c r="E575" s="14">
        <f>-(Alfa1*COS(miia*C575)-Alfa2*COS(miib*C575))</f>
        <v>-29.619465258558094</v>
      </c>
      <c r="F575">
        <f>(miia*Alfa1*COS(miia*C575)-miib*Alfa2*COS(miib*C575))</f>
        <v>291.49340934673404</v>
      </c>
      <c r="G575">
        <f>miia*Alfa1*SIN(miia*C575)-miib*Alfa2*SIN(miib*C575)</f>
        <v>86.086760609911593</v>
      </c>
      <c r="Q575">
        <f t="shared" si="82"/>
        <v>0</v>
      </c>
      <c r="R575">
        <f t="shared" si="87"/>
        <v>554</v>
      </c>
      <c r="S575">
        <f t="shared" si="83"/>
        <v>5.5399999999999263</v>
      </c>
      <c r="T575" s="13">
        <f t="shared" si="84"/>
        <v>-39.377387845763515</v>
      </c>
      <c r="U575" s="14">
        <f t="shared" si="85"/>
        <v>-36.944890531202589</v>
      </c>
    </row>
    <row r="576" spans="1:21">
      <c r="A576">
        <f t="shared" si="80"/>
        <v>0</v>
      </c>
      <c r="B576">
        <f t="shared" si="86"/>
        <v>555</v>
      </c>
      <c r="C576">
        <f t="shared" si="81"/>
        <v>5.5499999999999261</v>
      </c>
      <c r="D576" s="13">
        <f>(Alfa1*SIN(miia*C576)-Alfa2*SIN(miib*C576))</f>
        <v>-43.587426076287279</v>
      </c>
      <c r="E576" s="14">
        <f>-(Alfa1*COS(miia*C576)-Alfa2*COS(miib*C576))</f>
        <v>-28.760410350807749</v>
      </c>
      <c r="F576">
        <f>(miia*Alfa1*COS(miia*C576)-miib*Alfa2*COS(miib*C576))</f>
        <v>318.35622802108452</v>
      </c>
      <c r="G576">
        <f>miia*Alfa1*SIN(miia*C576)-miib*Alfa2*SIN(miib*C576)</f>
        <v>85.428720609958333</v>
      </c>
      <c r="Q576">
        <f t="shared" si="82"/>
        <v>0</v>
      </c>
      <c r="R576">
        <f t="shared" si="87"/>
        <v>555</v>
      </c>
      <c r="S576">
        <f t="shared" si="83"/>
        <v>5.5499999999999261</v>
      </c>
      <c r="T576" s="13">
        <f t="shared" si="84"/>
        <v>-39.377387845763515</v>
      </c>
      <c r="U576" s="14">
        <f t="shared" si="85"/>
        <v>-36.944890531202589</v>
      </c>
    </row>
    <row r="577" spans="1:21">
      <c r="A577">
        <f t="shared" si="80"/>
        <v>0</v>
      </c>
      <c r="B577">
        <f t="shared" si="86"/>
        <v>556</v>
      </c>
      <c r="C577">
        <f t="shared" si="81"/>
        <v>5.5599999999999259</v>
      </c>
      <c r="D577" s="13">
        <f>(Alfa1*SIN(miia*C577)-Alfa2*SIN(miib*C577))</f>
        <v>-40.276408402267151</v>
      </c>
      <c r="E577" s="14">
        <f>-(Alfa1*COS(miia*C577)-Alfa2*COS(miib*C577))</f>
        <v>-27.916655601626637</v>
      </c>
      <c r="F577">
        <f>(miia*Alfa1*COS(miia*C577)-miib*Alfa2*COS(miib*C577))</f>
        <v>343.5514598589603</v>
      </c>
      <c r="G577">
        <f>miia*Alfa1*SIN(miia*C577)-miib*Alfa2*SIN(miib*C577)</f>
        <v>83.04190352150421</v>
      </c>
      <c r="Q577">
        <f t="shared" si="82"/>
        <v>0</v>
      </c>
      <c r="R577">
        <f t="shared" si="87"/>
        <v>556</v>
      </c>
      <c r="S577">
        <f t="shared" si="83"/>
        <v>5.5599999999999259</v>
      </c>
      <c r="T577" s="13">
        <f t="shared" si="84"/>
        <v>-39.377387845763515</v>
      </c>
      <c r="U577" s="14">
        <f t="shared" si="85"/>
        <v>-36.944890531202589</v>
      </c>
    </row>
    <row r="578" spans="1:21">
      <c r="A578">
        <f t="shared" si="80"/>
        <v>0</v>
      </c>
      <c r="B578">
        <f t="shared" si="86"/>
        <v>557</v>
      </c>
      <c r="C578">
        <f t="shared" si="81"/>
        <v>5.5699999999999257</v>
      </c>
      <c r="D578" s="13">
        <f>(Alfa1*SIN(miia*C578)-Alfa2*SIN(miib*C578))</f>
        <v>-36.722656795655595</v>
      </c>
      <c r="E578" s="14">
        <f>-(Alfa1*COS(miia*C578)-Alfa2*COS(miib*C578))</f>
        <v>-27.105001646826913</v>
      </c>
      <c r="F578">
        <f>(miia*Alfa1*COS(miia*C578)-miib*Alfa2*COS(miib*C578))</f>
        <v>366.86921301860855</v>
      </c>
      <c r="G578">
        <f>miia*Alfa1*SIN(miia*C578)-miib*Alfa2*SIN(miib*C578)</f>
        <v>79.026886050298117</v>
      </c>
      <c r="Q578">
        <f t="shared" si="82"/>
        <v>0</v>
      </c>
      <c r="R578">
        <f t="shared" si="87"/>
        <v>557</v>
      </c>
      <c r="S578">
        <f t="shared" si="83"/>
        <v>5.5699999999999257</v>
      </c>
      <c r="T578" s="13">
        <f t="shared" si="84"/>
        <v>-39.377387845763515</v>
      </c>
      <c r="U578" s="14">
        <f t="shared" si="85"/>
        <v>-36.944890531202589</v>
      </c>
    </row>
    <row r="579" spans="1:21">
      <c r="A579">
        <f t="shared" si="80"/>
        <v>0</v>
      </c>
      <c r="B579">
        <f t="shared" si="86"/>
        <v>558</v>
      </c>
      <c r="C579">
        <f t="shared" si="81"/>
        <v>5.5799999999999255</v>
      </c>
      <c r="D579" s="13">
        <f>(Alfa1*SIN(miia*C579)-Alfa2*SIN(miib*C579))</f>
        <v>-32.945934330717328</v>
      </c>
      <c r="E579" s="14">
        <f>-(Alfa1*COS(miia*C579)-Alfa2*COS(miib*C579))</f>
        <v>-26.341150956705523</v>
      </c>
      <c r="F579">
        <f>(miia*Alfa1*COS(miia*C579)-miib*Alfa2*COS(miib*C579))</f>
        <v>388.11446767966879</v>
      </c>
      <c r="G579">
        <f>miia*Alfa1*SIN(miia*C579)-miib*Alfa2*SIN(miib*C579)</f>
        <v>73.502509109097602</v>
      </c>
      <c r="Q579">
        <f t="shared" si="82"/>
        <v>0</v>
      </c>
      <c r="R579">
        <f t="shared" si="87"/>
        <v>558</v>
      </c>
      <c r="S579">
        <f t="shared" si="83"/>
        <v>5.5799999999999255</v>
      </c>
      <c r="T579" s="13">
        <f t="shared" si="84"/>
        <v>-39.377387845763515</v>
      </c>
      <c r="U579" s="14">
        <f t="shared" si="85"/>
        <v>-36.944890531202589</v>
      </c>
    </row>
    <row r="580" spans="1:21">
      <c r="A580">
        <f t="shared" si="80"/>
        <v>0</v>
      </c>
      <c r="B580">
        <f t="shared" si="86"/>
        <v>559</v>
      </c>
      <c r="C580">
        <f t="shared" si="81"/>
        <v>5.5899999999999253</v>
      </c>
      <c r="D580" s="13">
        <f>(Alfa1*SIN(miia*C580)-Alfa2*SIN(miib*C580))</f>
        <v>-28.967872133323038</v>
      </c>
      <c r="E580" s="14">
        <f>-(Alfa1*COS(miia*C580)-Alfa2*COS(miib*C580))</f>
        <v>-25.639531964374811</v>
      </c>
      <c r="F580">
        <f>(miia*Alfa1*COS(miia*C580)-miib*Alfa2*COS(miib*C580))</f>
        <v>407.10892972787423</v>
      </c>
      <c r="G580">
        <f>miia*Alfa1*SIN(miia*C580)-miib*Alfa2*SIN(miib*C580)</f>
        <v>66.604493629087358</v>
      </c>
      <c r="Q580">
        <f t="shared" si="82"/>
        <v>0</v>
      </c>
      <c r="R580">
        <f t="shared" si="87"/>
        <v>559</v>
      </c>
      <c r="S580">
        <f t="shared" si="83"/>
        <v>5.5899999999999253</v>
      </c>
      <c r="T580" s="13">
        <f t="shared" si="84"/>
        <v>-39.377387845763515</v>
      </c>
      <c r="U580" s="14">
        <f t="shared" si="85"/>
        <v>-36.944890531202589</v>
      </c>
    </row>
    <row r="581" spans="1:21">
      <c r="A581">
        <f t="shared" si="80"/>
        <v>0</v>
      </c>
      <c r="B581">
        <f t="shared" si="86"/>
        <v>560</v>
      </c>
      <c r="C581">
        <f t="shared" si="81"/>
        <v>5.599999999999925</v>
      </c>
      <c r="D581" s="13">
        <f>(Alfa1*SIN(miia*C581)-Alfa2*SIN(miib*C581))</f>
        <v>-24.811793503093746</v>
      </c>
      <c r="E581" s="14">
        <f>-(Alfa1*COS(miia*C581)-Alfa2*COS(miib*C581))</f>
        <v>-25.013137914443881</v>
      </c>
      <c r="F581">
        <f>(miia*Alfa1*COS(miia*C581)-miib*Alfa2*COS(miib*C581))</f>
        <v>423.69272727498628</v>
      </c>
      <c r="G581">
        <f>miia*Alfa1*SIN(miia*C581)-miib*Alfa2*SIN(miib*C581)</f>
        <v>58.483883215175375</v>
      </c>
      <c r="Q581">
        <f t="shared" si="82"/>
        <v>0</v>
      </c>
      <c r="R581">
        <f t="shared" si="87"/>
        <v>560</v>
      </c>
      <c r="S581">
        <f t="shared" si="83"/>
        <v>5.599999999999925</v>
      </c>
      <c r="T581" s="13">
        <f t="shared" si="84"/>
        <v>-39.377387845763515</v>
      </c>
      <c r="U581" s="14">
        <f t="shared" si="85"/>
        <v>-36.944890531202589</v>
      </c>
    </row>
    <row r="582" spans="1:21">
      <c r="A582">
        <f t="shared" si="80"/>
        <v>0</v>
      </c>
      <c r="B582">
        <f t="shared" si="86"/>
        <v>561</v>
      </c>
      <c r="C582">
        <f t="shared" si="81"/>
        <v>5.6099999999999248</v>
      </c>
      <c r="D582" s="13">
        <f>(Alfa1*SIN(miia*C582)-Alfa2*SIN(miib*C582))</f>
        <v>-20.502521926604754</v>
      </c>
      <c r="E582" s="14">
        <f>-(Alfa1*COS(miia*C582)-Alfa2*COS(miib*C582))</f>
        <v>-24.473382084680498</v>
      </c>
      <c r="F582">
        <f>(miia*Alfa1*COS(miia*C582)-miib*Alfa2*COS(miib*C582))</f>
        <v>437.72593327518598</v>
      </c>
      <c r="G582">
        <f>miia*Alfa1*SIN(miia*C582)-miib*Alfa2*SIN(miib*C582)</f>
        <v>49.305329708703148</v>
      </c>
      <c r="Q582">
        <f t="shared" si="82"/>
        <v>0</v>
      </c>
      <c r="R582">
        <f t="shared" si="87"/>
        <v>561</v>
      </c>
      <c r="S582">
        <f t="shared" si="83"/>
        <v>5.6099999999999248</v>
      </c>
      <c r="T582" s="13">
        <f t="shared" si="84"/>
        <v>-39.377387845763515</v>
      </c>
      <c r="U582" s="14">
        <f t="shared" si="85"/>
        <v>-36.944890531202589</v>
      </c>
    </row>
    <row r="583" spans="1:21">
      <c r="A583">
        <f t="shared" si="80"/>
        <v>0</v>
      </c>
      <c r="B583">
        <f t="shared" si="86"/>
        <v>562</v>
      </c>
      <c r="C583">
        <f t="shared" si="81"/>
        <v>5.6199999999999246</v>
      </c>
      <c r="D583" s="13">
        <f>(Alfa1*SIN(miia*C583)-Alfa2*SIN(miib*C583))</f>
        <v>-16.066174797308655</v>
      </c>
      <c r="E583" s="14">
        <f>-(Alfa1*COS(miia*C583)-Alfa2*COS(miib*C583))</f>
        <v>-24.029970864608181</v>
      </c>
      <c r="F583">
        <f>(miia*Alfa1*COS(miia*C583)-miib*Alfa2*COS(miib*C583))</f>
        <v>449.08989921133923</v>
      </c>
      <c r="G583">
        <f>miia*Alfa1*SIN(miia*C583)-miib*Alfa2*SIN(miib*C583)</f>
        <v>39.245239300702494</v>
      </c>
      <c r="Q583">
        <f t="shared" si="82"/>
        <v>0</v>
      </c>
      <c r="R583">
        <f t="shared" si="87"/>
        <v>562</v>
      </c>
      <c r="S583">
        <f t="shared" si="83"/>
        <v>5.6199999999999246</v>
      </c>
      <c r="T583" s="13">
        <f t="shared" si="84"/>
        <v>-39.377387845763515</v>
      </c>
      <c r="U583" s="14">
        <f t="shared" si="85"/>
        <v>-36.944890531202589</v>
      </c>
    </row>
    <row r="584" spans="1:21">
      <c r="A584">
        <f t="shared" si="80"/>
        <v>0</v>
      </c>
      <c r="B584">
        <f t="shared" si="86"/>
        <v>563</v>
      </c>
      <c r="C584">
        <f t="shared" si="81"/>
        <v>5.6299999999999244</v>
      </c>
      <c r="D584" s="13">
        <f>(Alfa1*SIN(miia*C584)-Alfa2*SIN(miib*C584))</f>
        <v>-11.529944798909957</v>
      </c>
      <c r="E584" s="14">
        <f>-(Alfa1*COS(miia*C584)-Alfa2*COS(miib*C584))</f>
        <v>-23.690795991397565</v>
      </c>
      <c r="F584">
        <f>(miia*Alfa1*COS(miia*C584)-miib*Alfa2*COS(miib*C584))</f>
        <v>457.68838668639887</v>
      </c>
      <c r="G584">
        <f>miia*Alfa1*SIN(miia*C584)-miib*Alfa2*SIN(miib*C584)</f>
        <v>28.489798240858914</v>
      </c>
      <c r="Q584">
        <f t="shared" si="82"/>
        <v>0</v>
      </c>
      <c r="R584">
        <f t="shared" si="87"/>
        <v>563</v>
      </c>
      <c r="S584">
        <f t="shared" si="83"/>
        <v>5.6299999999999244</v>
      </c>
      <c r="T584" s="13">
        <f t="shared" si="84"/>
        <v>-39.377387845763515</v>
      </c>
      <c r="U584" s="14">
        <f t="shared" si="85"/>
        <v>-36.944890531202589</v>
      </c>
    </row>
    <row r="585" spans="1:21">
      <c r="A585">
        <f t="shared" si="80"/>
        <v>0</v>
      </c>
      <c r="B585">
        <f t="shared" si="86"/>
        <v>564</v>
      </c>
      <c r="C585">
        <f t="shared" si="81"/>
        <v>5.6399999999999242</v>
      </c>
      <c r="D585" s="13">
        <f>(Alfa1*SIN(miia*C585)-Alfa2*SIN(miib*C585))</f>
        <v>-6.9218710307102782</v>
      </c>
      <c r="E585" s="14">
        <f>-(Alfa1*COS(miia*C585)-Alfa2*COS(miib*C585))</f>
        <v>-23.461847046742793</v>
      </c>
      <c r="F585">
        <f>(miia*Alfa1*COS(miia*C585)-miib*Alfa2*COS(miib*C585))</f>
        <v>463.44848574818388</v>
      </c>
      <c r="G585">
        <f>miia*Alfa1*SIN(miia*C585)-miib*Alfa2*SIN(miib*C585)</f>
        <v>17.232898397784492</v>
      </c>
      <c r="Q585">
        <f t="shared" si="82"/>
        <v>0</v>
      </c>
      <c r="R585">
        <f t="shared" si="87"/>
        <v>564</v>
      </c>
      <c r="S585">
        <f t="shared" si="83"/>
        <v>5.6399999999999242</v>
      </c>
      <c r="T585" s="13">
        <f t="shared" si="84"/>
        <v>-39.377387845763515</v>
      </c>
      <c r="U585" s="14">
        <f t="shared" si="85"/>
        <v>-36.944890531202589</v>
      </c>
    </row>
    <row r="586" spans="1:21">
      <c r="A586">
        <f t="shared" si="80"/>
        <v>0</v>
      </c>
      <c r="B586">
        <f t="shared" si="86"/>
        <v>565</v>
      </c>
      <c r="C586">
        <f t="shared" si="81"/>
        <v>5.649999999999924</v>
      </c>
      <c r="D586" s="13">
        <f>(Alfa1*SIN(miia*C586)-Alfa2*SIN(miib*C586))</f>
        <v>-2.2706020547235957</v>
      </c>
      <c r="E586" s="14">
        <f>-(Alfa1*COS(miia*C586)-Alfa2*COS(miib*C586))</f>
        <v>-23.347145110649375</v>
      </c>
      <c r="F586">
        <f>(miia*Alfa1*COS(miia*C586)-miib*Alfa2*COS(miib*C586))</f>
        <v>466.32131088005951</v>
      </c>
      <c r="G586">
        <f>miia*Alfa1*SIN(miia*C586)-miib*Alfa2*SIN(miib*C586)</f>
        <v>5.673983932928345</v>
      </c>
      <c r="Q586">
        <f t="shared" si="82"/>
        <v>0</v>
      </c>
      <c r="R586">
        <f t="shared" si="87"/>
        <v>565</v>
      </c>
      <c r="S586">
        <f t="shared" si="83"/>
        <v>5.649999999999924</v>
      </c>
      <c r="T586" s="13">
        <f t="shared" si="84"/>
        <v>-39.377387845763515</v>
      </c>
      <c r="U586" s="14">
        <f t="shared" si="85"/>
        <v>-36.944890531202589</v>
      </c>
    </row>
    <row r="587" spans="1:21">
      <c r="A587">
        <f t="shared" si="80"/>
        <v>0</v>
      </c>
      <c r="B587">
        <f t="shared" si="86"/>
        <v>566</v>
      </c>
      <c r="C587">
        <f t="shared" si="81"/>
        <v>5.6599999999999238</v>
      </c>
      <c r="D587" s="13">
        <f>(Alfa1*SIN(miia*C587)-Alfa2*SIN(miib*C587))</f>
        <v>2.3948468758736468</v>
      </c>
      <c r="E587" s="14">
        <f>-(Alfa1*COS(miia*C587)-Alfa2*COS(miib*C587))</f>
        <v>-23.348698251290202</v>
      </c>
      <c r="F587">
        <f>(miia*Alfa1*COS(miia*C587)-miib*Alfa2*COS(miib*C587))</f>
        <v>466.28246778465154</v>
      </c>
      <c r="G587">
        <f>miia*Alfa1*SIN(miia*C587)-miib*Alfa2*SIN(miib*C587)</f>
        <v>-5.9841588566108399</v>
      </c>
      <c r="Q587">
        <f t="shared" si="82"/>
        <v>0</v>
      </c>
      <c r="R587">
        <f t="shared" si="87"/>
        <v>566</v>
      </c>
      <c r="S587">
        <f t="shared" si="83"/>
        <v>5.6599999999999238</v>
      </c>
      <c r="T587" s="13">
        <f t="shared" si="84"/>
        <v>-39.377387845763515</v>
      </c>
      <c r="U587" s="14">
        <f t="shared" si="85"/>
        <v>-36.944890531202589</v>
      </c>
    </row>
    <row r="588" spans="1:21">
      <c r="A588">
        <f t="shared" si="80"/>
        <v>0</v>
      </c>
      <c r="B588">
        <f t="shared" si="86"/>
        <v>567</v>
      </c>
      <c r="C588">
        <f t="shared" si="81"/>
        <v>5.6699999999999235</v>
      </c>
      <c r="D588" s="13">
        <f>(Alfa1*SIN(miia*C588)-Alfa2*SIN(miib*C588))</f>
        <v>7.0453400899317664</v>
      </c>
      <c r="E588" s="14">
        <f>-(Alfa1*COS(miia*C588)-Alfa2*COS(miib*C588))</f>
        <v>-23.466479306490136</v>
      </c>
      <c r="F588">
        <f>(miia*Alfa1*COS(miia*C588)-miib*Alfa2*COS(miib*C588))</f>
        <v>463.33228635079354</v>
      </c>
      <c r="G588">
        <f>miia*Alfa1*SIN(miia*C588)-miib*Alfa2*SIN(miib*C588)</f>
        <v>-17.537645899884843</v>
      </c>
      <c r="Q588">
        <f t="shared" si="82"/>
        <v>0</v>
      </c>
      <c r="R588">
        <f t="shared" si="87"/>
        <v>567</v>
      </c>
      <c r="S588">
        <f t="shared" si="83"/>
        <v>5.6699999999999235</v>
      </c>
      <c r="T588" s="13">
        <f t="shared" si="84"/>
        <v>-39.377387845763515</v>
      </c>
      <c r="U588" s="14">
        <f t="shared" si="85"/>
        <v>-36.944890531202589</v>
      </c>
    </row>
    <row r="589" spans="1:21">
      <c r="A589">
        <f t="shared" si="80"/>
        <v>0</v>
      </c>
      <c r="B589">
        <f t="shared" si="86"/>
        <v>568</v>
      </c>
      <c r="C589">
        <f t="shared" si="81"/>
        <v>5.6799999999999233</v>
      </c>
      <c r="D589" s="13">
        <f>(Alfa1*SIN(miia*C589)-Alfa2*SIN(miib*C589))</f>
        <v>11.651868921546106</v>
      </c>
      <c r="E589" s="14">
        <f>-(Alfa1*COS(miia*C589)-Alfa2*COS(miib*C589))</f>
        <v>-23.69842618422474</v>
      </c>
      <c r="F589">
        <f>(miia*Alfa1*COS(miia*C589)-miib*Alfa2*COS(miib*C589))</f>
        <v>457.49581750290179</v>
      </c>
      <c r="G589">
        <f>miia*Alfa1*SIN(miia*C589)-miib*Alfa2*SIN(miib*C589)</f>
        <v>-28.783750948227137</v>
      </c>
      <c r="Q589">
        <f t="shared" si="82"/>
        <v>0</v>
      </c>
      <c r="R589">
        <f t="shared" si="87"/>
        <v>568</v>
      </c>
      <c r="S589">
        <f t="shared" si="83"/>
        <v>5.6799999999999233</v>
      </c>
      <c r="T589" s="13">
        <f t="shared" si="84"/>
        <v>-39.377387845763515</v>
      </c>
      <c r="U589" s="14">
        <f t="shared" si="85"/>
        <v>-36.944890531202589</v>
      </c>
    </row>
    <row r="590" spans="1:21">
      <c r="A590">
        <f t="shared" si="80"/>
        <v>0</v>
      </c>
      <c r="B590">
        <f t="shared" si="86"/>
        <v>569</v>
      </c>
      <c r="C590">
        <f t="shared" si="81"/>
        <v>5.6899999999999231</v>
      </c>
      <c r="D590" s="13">
        <f>(Alfa1*SIN(miia*C590)-Alfa2*SIN(miib*C590))</f>
        <v>16.185797920336196</v>
      </c>
      <c r="E590" s="14">
        <f>-(Alfa1*COS(miia*C590)-Alfa2*COS(miib*C590))</f>
        <v>-24.040464679057731</v>
      </c>
      <c r="F590">
        <f>(miia*Alfa1*COS(miia*C590)-miib*Alfa2*COS(miib*C590))</f>
        <v>448.82259396389645</v>
      </c>
      <c r="G590">
        <f>miia*Alfa1*SIN(miia*C590)-miib*Alfa2*SIN(miib*C590)</f>
        <v>-39.523149322519977</v>
      </c>
      <c r="Q590">
        <f t="shared" si="82"/>
        <v>0</v>
      </c>
      <c r="R590">
        <f t="shared" si="87"/>
        <v>569</v>
      </c>
      <c r="S590">
        <f t="shared" si="83"/>
        <v>5.6899999999999231</v>
      </c>
      <c r="T590" s="13">
        <f t="shared" si="84"/>
        <v>-39.377387845763515</v>
      </c>
      <c r="U590" s="14">
        <f t="shared" si="85"/>
        <v>-36.944890531202589</v>
      </c>
    </row>
    <row r="591" spans="1:21">
      <c r="A591">
        <f t="shared" si="80"/>
        <v>0</v>
      </c>
      <c r="B591">
        <f t="shared" si="86"/>
        <v>570</v>
      </c>
      <c r="C591">
        <f t="shared" si="81"/>
        <v>5.6999999999999229</v>
      </c>
      <c r="D591" s="13">
        <f>(Alfa1*SIN(miia*C591)-Alfa2*SIN(miib*C591))</f>
        <v>20.619107497799519</v>
      </c>
      <c r="E591" s="14">
        <f>-(Alfa1*COS(miia*C591)-Alfa2*COS(miib*C591))</f>
        <v>-24.486553571012369</v>
      </c>
      <c r="F591">
        <f>(miia*Alfa1*COS(miia*C591)-miib*Alfa2*COS(miib*C591))</f>
        <v>437.38615729439675</v>
      </c>
      <c r="G591">
        <f>miia*Alfa1*SIN(miia*C591)-miib*Alfa2*SIN(miib*C591)</f>
        <v>-49.562126847499457</v>
      </c>
      <c r="Q591">
        <f t="shared" si="82"/>
        <v>0</v>
      </c>
      <c r="R591">
        <f t="shared" si="87"/>
        <v>570</v>
      </c>
      <c r="S591">
        <f t="shared" si="83"/>
        <v>5.6999999999999229</v>
      </c>
      <c r="T591" s="13">
        <f t="shared" si="84"/>
        <v>-39.377387845763515</v>
      </c>
      <c r="U591" s="14">
        <f t="shared" si="85"/>
        <v>-36.944890531202589</v>
      </c>
    </row>
    <row r="592" spans="1:21">
      <c r="A592">
        <f t="shared" si="80"/>
        <v>0</v>
      </c>
      <c r="B592">
        <f t="shared" si="86"/>
        <v>571</v>
      </c>
      <c r="C592">
        <f t="shared" si="81"/>
        <v>5.7099999999999227</v>
      </c>
      <c r="D592" s="13">
        <f>(Alfa1*SIN(miia*C592)-Alfa2*SIN(miib*C592))</f>
        <v>24.92463069395037</v>
      </c>
      <c r="E592" s="14">
        <f>-(Alfa1*COS(miia*C592)-Alfa2*COS(miib*C592))</f>
        <v>-25.028751545289012</v>
      </c>
      <c r="F592">
        <f>(miia*Alfa1*COS(miia*C592)-miib*Alfa2*COS(miib*C592))</f>
        <v>423.28335587897942</v>
      </c>
      <c r="G592">
        <f>miia*Alfa1*SIN(miia*C592)-miib*Alfa2*SIN(miib*C592)</f>
        <v>-58.714731358903578</v>
      </c>
      <c r="Q592">
        <f t="shared" si="82"/>
        <v>0</v>
      </c>
      <c r="R592">
        <f t="shared" si="87"/>
        <v>571</v>
      </c>
      <c r="S592">
        <f t="shared" si="83"/>
        <v>5.7099999999999227</v>
      </c>
      <c r="T592" s="13">
        <f t="shared" si="84"/>
        <v>-39.377387845763515</v>
      </c>
      <c r="U592" s="14">
        <f t="shared" si="85"/>
        <v>-36.944890531202589</v>
      </c>
    </row>
    <row r="593" spans="1:21">
      <c r="A593">
        <f t="shared" si="80"/>
        <v>0</v>
      </c>
      <c r="B593">
        <f t="shared" si="86"/>
        <v>572</v>
      </c>
      <c r="C593">
        <f t="shared" si="81"/>
        <v>5.7199999999999225</v>
      </c>
      <c r="D593" s="13">
        <f>(Alfa1*SIN(miia*C593)-Alfa2*SIN(miib*C593))</f>
        <v>29.076281806515528</v>
      </c>
      <c r="E593" s="14">
        <f>-(Alfa1*COS(miia*C593)-Alfa2*COS(miib*C593))</f>
        <v>-25.657305247798366</v>
      </c>
      <c r="F593">
        <f>(miia*Alfa1*COS(miia*C593)-miib*Alfa2*COS(miib*C593))</f>
        <v>406.63342079183417</v>
      </c>
      <c r="G593">
        <f>miia*Alfa1*SIN(miia*C593)-miib*Alfa2*SIN(miib*C593)</f>
        <v>-66.804844746475794</v>
      </c>
      <c r="Q593">
        <f t="shared" si="82"/>
        <v>0</v>
      </c>
      <c r="R593">
        <f t="shared" si="87"/>
        <v>572</v>
      </c>
      <c r="S593">
        <f t="shared" si="83"/>
        <v>5.7199999999999225</v>
      </c>
      <c r="T593" s="13">
        <f t="shared" si="84"/>
        <v>-39.377387845763515</v>
      </c>
      <c r="U593" s="14">
        <f t="shared" si="85"/>
        <v>-36.944890531202589</v>
      </c>
    </row>
    <row r="594" spans="1:21">
      <c r="A594">
        <f t="shared" si="80"/>
        <v>0</v>
      </c>
      <c r="B594">
        <f t="shared" si="86"/>
        <v>573</v>
      </c>
      <c r="C594">
        <f t="shared" si="81"/>
        <v>5.7299999999999223</v>
      </c>
      <c r="D594" s="13">
        <f>(Alfa1*SIN(miia*C594)-Alfa2*SIN(miib*C594))</f>
        <v>33.049274705311049</v>
      </c>
      <c r="E594" s="14">
        <f>-(Alfa1*COS(miia*C594)-Alfa2*COS(miib*C594))</f>
        <v>-26.360757574921195</v>
      </c>
      <c r="F594">
        <f>(miia*Alfa1*COS(miia*C594)-miib*Alfa2*COS(miib*C594))</f>
        <v>387.57682866663333</v>
      </c>
      <c r="G594">
        <f>miia*Alfa1*SIN(miia*C594)-miib*Alfa2*SIN(miib*C594)</f>
        <v>-73.668154294588163</v>
      </c>
      <c r="Q594">
        <f t="shared" si="82"/>
        <v>0</v>
      </c>
      <c r="R594">
        <f t="shared" si="87"/>
        <v>573</v>
      </c>
      <c r="S594">
        <f t="shared" si="83"/>
        <v>5.7299999999999223</v>
      </c>
      <c r="T594" s="13">
        <f t="shared" si="84"/>
        <v>-39.377387845763515</v>
      </c>
      <c r="U594" s="14">
        <f t="shared" si="85"/>
        <v>-36.944890531202589</v>
      </c>
    </row>
    <row r="595" spans="1:21">
      <c r="A595">
        <f t="shared" si="80"/>
        <v>0</v>
      </c>
      <c r="B595">
        <f t="shared" si="86"/>
        <v>574</v>
      </c>
      <c r="C595">
        <f t="shared" si="81"/>
        <v>5.7399999999999221</v>
      </c>
      <c r="D595" s="13">
        <f>(Alfa1*SIN(miia*C595)-Alfa2*SIN(miib*C595))</f>
        <v>36.820328756267912</v>
      </c>
      <c r="E595" s="14">
        <f>-(Alfa1*COS(miia*C595)-Alfa2*COS(miib*C595))</f>
        <v>-27.126075088411355</v>
      </c>
      <c r="F595">
        <f>(miia*Alfa1*COS(miia*C595)-miib*Alfa2*COS(miib*C595))</f>
        <v>366.27396279700156</v>
      </c>
      <c r="G595">
        <f>miia*Alfa1*SIN(miia*C595)-miib*Alfa2*SIN(miib*C595)</f>
        <v>-79.154003094547889</v>
      </c>
      <c r="Q595">
        <f t="shared" si="82"/>
        <v>0</v>
      </c>
      <c r="R595">
        <f t="shared" si="87"/>
        <v>574</v>
      </c>
      <c r="S595">
        <f t="shared" si="83"/>
        <v>5.7399999999999221</v>
      </c>
      <c r="T595" s="13">
        <f t="shared" si="84"/>
        <v>-39.377387845763515</v>
      </c>
      <c r="U595" s="14">
        <f t="shared" si="85"/>
        <v>-36.944890531202589</v>
      </c>
    </row>
    <row r="596" spans="1:21">
      <c r="A596">
        <f t="shared" si="80"/>
        <v>0</v>
      </c>
      <c r="B596">
        <f t="shared" si="86"/>
        <v>575</v>
      </c>
      <c r="C596">
        <f t="shared" si="81"/>
        <v>5.7499999999999218</v>
      </c>
      <c r="D596" s="13">
        <f>(Alfa1*SIN(miia*C596)-Alfa2*SIN(miib*C596))</f>
        <v>40.367860401887867</v>
      </c>
      <c r="E596" s="14">
        <f>-(Alfa1*COS(miia*C596)-Alfa2*COS(miib*C596))</f>
        <v>-27.938793250013092</v>
      </c>
      <c r="F596">
        <f>(miia*Alfa1*COS(miia*C596)-miib*Alfa2*COS(miib*C596))</f>
        <v>342.90358568371266</v>
      </c>
      <c r="G596">
        <f>miia*Alfa1*SIN(miia*C596)-miib*Alfa2*SIN(miib*C596)</f>
        <v>-83.12710051835387</v>
      </c>
      <c r="Q596">
        <f t="shared" si="82"/>
        <v>0</v>
      </c>
      <c r="R596">
        <f t="shared" si="87"/>
        <v>575</v>
      </c>
      <c r="S596">
        <f t="shared" si="83"/>
        <v>5.7499999999999218</v>
      </c>
      <c r="T596" s="13">
        <f t="shared" si="84"/>
        <v>-39.377387845763515</v>
      </c>
      <c r="U596" s="14">
        <f t="shared" si="85"/>
        <v>-36.944890531202589</v>
      </c>
    </row>
    <row r="597" spans="1:21">
      <c r="A597">
        <f t="shared" si="80"/>
        <v>0</v>
      </c>
      <c r="B597">
        <f t="shared" si="86"/>
        <v>576</v>
      </c>
      <c r="C597">
        <f t="shared" si="81"/>
        <v>5.7599999999999216</v>
      </c>
      <c r="D597" s="13">
        <f>(Alfa1*SIN(miia*C597)-Alfa2*SIN(miib*C597))</f>
        <v>43.67215858647824</v>
      </c>
      <c r="E597" s="14">
        <f>-(Alfa1*COS(miia*C597)-Alfa2*COS(miib*C597))</f>
        <v>-28.783177987142157</v>
      </c>
      <c r="F597">
        <f>(miia*Alfa1*COS(miia*C597)-miib*Alfa2*COS(miib*C597))</f>
        <v>317.66113810284895</v>
      </c>
      <c r="G597">
        <f>miia*Alfa1*SIN(miia*C597)-miib*Alfa2*SIN(miib*C597)</f>
        <v>-85.46907515061929</v>
      </c>
      <c r="Q597">
        <f t="shared" si="82"/>
        <v>0</v>
      </c>
      <c r="R597">
        <f t="shared" si="87"/>
        <v>576</v>
      </c>
      <c r="S597">
        <f t="shared" si="83"/>
        <v>5.7599999999999216</v>
      </c>
      <c r="T597" s="13">
        <f t="shared" si="84"/>
        <v>-39.377387845763515</v>
      </c>
      <c r="U597" s="14">
        <f t="shared" si="85"/>
        <v>-36.944890531202589</v>
      </c>
    </row>
    <row r="598" spans="1:21">
      <c r="A598">
        <f t="shared" ref="A598:A661" si="88">IF(B598=$AC$1,1,0)</f>
        <v>0</v>
      </c>
      <c r="B598">
        <f t="shared" si="86"/>
        <v>577</v>
      </c>
      <c r="C598">
        <f t="shared" ref="C598:C661" si="89">C597+dt</f>
        <v>5.7699999999999214</v>
      </c>
      <c r="D598" s="13">
        <f>(Alfa1*SIN(miia*C598)-Alfa2*SIN(miib*C598))</f>
        <v>46.715542373928983</v>
      </c>
      <c r="E598" s="14">
        <f>-(Alfa1*COS(miia*C598)-Alfa2*COS(miib*C598))</f>
        <v>-29.642401932726145</v>
      </c>
      <c r="F598">
        <f>(miia*Alfa1*COS(miia*C598)-miib*Alfa2*COS(miib*C598))</f>
        <v>290.75688147711503</v>
      </c>
      <c r="G598">
        <f>miia*Alfa1*SIN(miia*C598)-miib*Alfa2*SIN(miib*C598)</f>
        <v>-86.0798541595003</v>
      </c>
      <c r="Q598">
        <f t="shared" ref="Q598:Q661" si="90">IF(R598=$AC$1,1,0)</f>
        <v>0</v>
      </c>
      <c r="R598">
        <f t="shared" si="87"/>
        <v>577</v>
      </c>
      <c r="S598">
        <f t="shared" ref="S598:S661" si="91">S597+dt</f>
        <v>5.7699999999999214</v>
      </c>
      <c r="T598" s="13">
        <f t="shared" ref="T598:T661" si="92">IF(R598&lt;MAX_TIME,Aktina*SIN(epsilon*S598)*COS(D*S598),Aktina*SIN(epsilon*MAX_TIME*dt)*COS(D*MAX_TIME*dt))</f>
        <v>-39.377387845763515</v>
      </c>
      <c r="U598" s="14">
        <f t="shared" ref="U598:U661" si="93">IF(R598&lt;MAX_TIME,Aktina*COS(epsilon*S598)*COS(D*S598),Aktina*COS(epsilon*MAX_TIME*dt)*COS(D*MAX_TIME*dt))</f>
        <v>-36.944890531202589</v>
      </c>
    </row>
    <row r="599" spans="1:21">
      <c r="A599">
        <f t="shared" si="88"/>
        <v>0</v>
      </c>
      <c r="B599">
        <f t="shared" ref="B599:B662" si="94">B598+1</f>
        <v>578</v>
      </c>
      <c r="C599">
        <f t="shared" si="89"/>
        <v>5.7799999999999212</v>
      </c>
      <c r="D599" s="13">
        <f>(Alfa1*SIN(miia*C599)-Alfa2*SIN(miib*C599))</f>
        <v>49.482499281469728</v>
      </c>
      <c r="E599" s="14">
        <f>-(Alfa1*COS(miia*C599)-Alfa2*COS(miib*C599))</f>
        <v>-30.498733530708865</v>
      </c>
      <c r="F599">
        <f>(miia*Alfa1*COS(miia*C599)-miib*Alfa2*COS(miib*C599))</f>
        <v>262.41390187328432</v>
      </c>
      <c r="G599">
        <f>miia*Alfa1*SIN(miia*C599)-miib*Alfa2*SIN(miib*C599)</f>
        <v>-84.878854832910775</v>
      </c>
      <c r="Q599">
        <f t="shared" si="90"/>
        <v>0</v>
      </c>
      <c r="R599">
        <f t="shared" ref="R599:R662" si="95">R598+1</f>
        <v>578</v>
      </c>
      <c r="S599">
        <f t="shared" si="91"/>
        <v>5.7799999999999212</v>
      </c>
      <c r="T599" s="13">
        <f t="shared" si="92"/>
        <v>-39.377387845763515</v>
      </c>
      <c r="U599" s="14">
        <f t="shared" si="93"/>
        <v>-36.944890531202589</v>
      </c>
    </row>
    <row r="600" spans="1:21">
      <c r="A600">
        <f t="shared" si="88"/>
        <v>0</v>
      </c>
      <c r="B600">
        <f t="shared" si="94"/>
        <v>579</v>
      </c>
      <c r="C600">
        <f t="shared" si="89"/>
        <v>5.789999999999921</v>
      </c>
      <c r="D600" s="13">
        <f>(Alfa1*SIN(miia*C600)-Alfa2*SIN(miib*C600))</f>
        <v>51.959803043023072</v>
      </c>
      <c r="E600" s="14">
        <f>-(Alfa1*COS(miia*C600)-Alfa2*COS(miib*C600))</f>
        <v>-31.333737065319951</v>
      </c>
      <c r="F600">
        <f>(miia*Alfa1*COS(miia*C600)-miib*Alfa2*COS(miib*C600))</f>
        <v>232.86599530707281</v>
      </c>
      <c r="G600">
        <f>miia*Alfa1*SIN(miia*C600)-miib*Alfa2*SIN(miib*C600)</f>
        <v>-81.805975895582066</v>
      </c>
      <c r="Q600">
        <f t="shared" si="90"/>
        <v>0</v>
      </c>
      <c r="R600">
        <f t="shared" si="95"/>
        <v>579</v>
      </c>
      <c r="S600">
        <f t="shared" si="91"/>
        <v>5.789999999999921</v>
      </c>
      <c r="T600" s="13">
        <f t="shared" si="92"/>
        <v>-39.377387845763515</v>
      </c>
      <c r="U600" s="14">
        <f t="shared" si="93"/>
        <v>-36.944890531202589</v>
      </c>
    </row>
    <row r="601" spans="1:21">
      <c r="A601">
        <f t="shared" si="88"/>
        <v>0</v>
      </c>
      <c r="B601">
        <f t="shared" si="94"/>
        <v>580</v>
      </c>
      <c r="C601">
        <f t="shared" si="89"/>
        <v>5.7999999999999208</v>
      </c>
      <c r="D601" s="13">
        <f>(Alfa1*SIN(miia*C601)-Alfa2*SIN(miib*C601))</f>
        <v>54.13660971856158</v>
      </c>
      <c r="E601" s="14">
        <f>-(Alfa1*COS(miia*C601)-Alfa2*COS(miib*C601))</f>
        <v>-32.128481558341456</v>
      </c>
      <c r="F601">
        <f>(miia*Alfa1*COS(miia*C601)-miib*Alfa2*COS(miib*C601))</f>
        <v>202.35545519907055</v>
      </c>
      <c r="G601">
        <f>miia*Alfa1*SIN(miia*C601)-miib*Alfa2*SIN(miib*C601)</f>
        <v>-76.822378236746886</v>
      </c>
      <c r="Q601">
        <f t="shared" si="90"/>
        <v>0</v>
      </c>
      <c r="R601">
        <f t="shared" si="95"/>
        <v>580</v>
      </c>
      <c r="S601">
        <f t="shared" si="91"/>
        <v>5.7999999999999208</v>
      </c>
      <c r="T601" s="13">
        <f t="shared" si="92"/>
        <v>-39.377387845763515</v>
      </c>
      <c r="U601" s="14">
        <f t="shared" si="93"/>
        <v>-36.944890531202589</v>
      </c>
    </row>
    <row r="602" spans="1:21">
      <c r="A602">
        <f t="shared" si="88"/>
        <v>0</v>
      </c>
      <c r="B602">
        <f t="shared" si="94"/>
        <v>581</v>
      </c>
      <c r="C602">
        <f t="shared" si="89"/>
        <v>5.8099999999999206</v>
      </c>
      <c r="D602" s="13">
        <f>(Alfa1*SIN(miia*C602)-Alfa2*SIN(miib*C602))</f>
        <v>56.004531279264285</v>
      </c>
      <c r="E602" s="14">
        <f>-(Alfa1*COS(miia*C602)-Alfa2*COS(miib*C602))</f>
        <v>-32.863756385417624</v>
      </c>
      <c r="F602">
        <f>(miia*Alfa1*COS(miia*C602)-miib*Alfa2*COS(miib*C602))</f>
        <v>171.13078378014507</v>
      </c>
      <c r="G602">
        <f>miia*Alfa1*SIN(miia*C602)-miib*Alfa2*SIN(miib*C602)</f>
        <v>-69.911046797232018</v>
      </c>
      <c r="Q602">
        <f t="shared" si="90"/>
        <v>0</v>
      </c>
      <c r="R602">
        <f t="shared" si="95"/>
        <v>581</v>
      </c>
      <c r="S602">
        <f t="shared" si="91"/>
        <v>5.8099999999999206</v>
      </c>
      <c r="T602" s="13">
        <f t="shared" si="92"/>
        <v>-39.377387845763515</v>
      </c>
      <c r="U602" s="14">
        <f t="shared" si="93"/>
        <v>-36.944890531202589</v>
      </c>
    </row>
    <row r="603" spans="1:21">
      <c r="A603">
        <f t="shared" si="88"/>
        <v>0</v>
      </c>
      <c r="B603">
        <f t="shared" si="94"/>
        <v>582</v>
      </c>
      <c r="C603">
        <f t="shared" si="89"/>
        <v>5.8199999999999203</v>
      </c>
      <c r="D603" s="13">
        <f>(Alfa1*SIN(miia*C603)-Alfa2*SIN(miib*C603))</f>
        <v>57.55768602012671</v>
      </c>
      <c r="E603" s="14">
        <f>-(Alfa1*COS(miia*C603)-Alfa2*COS(miib*C603))</f>
        <v>-33.520291390894165</v>
      </c>
      <c r="F603">
        <f>(miia*Alfa1*COS(miia*C603)-miib*Alfa2*COS(miib*C603))</f>
        <v>139.4443499824541</v>
      </c>
      <c r="G603">
        <f>miia*Alfa1*SIN(miia*C603)-miib*Alfa2*SIN(miib*C603)</f>
        <v>-61.077127567311607</v>
      </c>
      <c r="Q603">
        <f t="shared" si="90"/>
        <v>0</v>
      </c>
      <c r="R603">
        <f t="shared" si="95"/>
        <v>582</v>
      </c>
      <c r="S603">
        <f t="shared" si="91"/>
        <v>5.8199999999999203</v>
      </c>
      <c r="T603" s="13">
        <f t="shared" si="92"/>
        <v>-39.377387845763515</v>
      </c>
      <c r="U603" s="14">
        <f t="shared" si="93"/>
        <v>-36.944890531202589</v>
      </c>
    </row>
    <row r="604" spans="1:21">
      <c r="A604">
        <f t="shared" si="88"/>
        <v>0</v>
      </c>
      <c r="B604">
        <f t="shared" si="94"/>
        <v>583</v>
      </c>
      <c r="C604">
        <f t="shared" si="89"/>
        <v>5.8299999999999201</v>
      </c>
      <c r="D604" s="13">
        <f>(Alfa1*SIN(miia*C604)-Alfa2*SIN(miib*C604))</f>
        <v>58.792725379795677</v>
      </c>
      <c r="E604" s="14">
        <f>-(Alfa1*COS(miia*C604)-Alfa2*COS(miib*C604))</f>
        <v>-34.078979231465716</v>
      </c>
      <c r="F604">
        <f>(miia*Alfa1*COS(miia*C604)-miib*Alfa2*COS(miib*C604))</f>
        <v>107.55001686560291</v>
      </c>
      <c r="G604">
        <f>miia*Alfa1*SIN(miia*C604)-miib*Alfa2*SIN(miib*C604)</f>
        <v>-50.348035910762093</v>
      </c>
      <c r="Q604">
        <f t="shared" si="90"/>
        <v>0</v>
      </c>
      <c r="R604">
        <f t="shared" si="95"/>
        <v>583</v>
      </c>
      <c r="S604">
        <f t="shared" si="91"/>
        <v>5.8299999999999201</v>
      </c>
      <c r="T604" s="13">
        <f t="shared" si="92"/>
        <v>-39.377387845763515</v>
      </c>
      <c r="U604" s="14">
        <f t="shared" si="93"/>
        <v>-36.944890531202589</v>
      </c>
    </row>
    <row r="605" spans="1:21">
      <c r="A605">
        <f t="shared" si="88"/>
        <v>0</v>
      </c>
      <c r="B605">
        <f t="shared" si="94"/>
        <v>584</v>
      </c>
      <c r="C605">
        <f t="shared" si="89"/>
        <v>5.8399999999999199</v>
      </c>
      <c r="D605" s="13">
        <f>(Alfa1*SIN(miia*C605)-Alfa2*SIN(miib*C605))</f>
        <v>59.708836979507041</v>
      </c>
      <c r="E605" s="14">
        <f>-(Alfa1*COS(miia*C605)-Alfa2*COS(miib*C605))</f>
        <v>-34.52109765255598</v>
      </c>
      <c r="F605">
        <f>(miia*Alfa1*COS(miia*C605)-miib*Alfa2*COS(miib*C605))</f>
        <v>75.700761911473009</v>
      </c>
      <c r="G605">
        <f>miia*Alfa1*SIN(miia*C605)-miib*Alfa2*SIN(miib*C605)</f>
        <v>-37.773334733509756</v>
      </c>
      <c r="Q605">
        <f t="shared" si="90"/>
        <v>0</v>
      </c>
      <c r="R605">
        <f t="shared" si="95"/>
        <v>584</v>
      </c>
      <c r="S605">
        <f t="shared" si="91"/>
        <v>5.8399999999999199</v>
      </c>
      <c r="T605" s="13">
        <f t="shared" si="92"/>
        <v>-39.377387845763515</v>
      </c>
      <c r="U605" s="14">
        <f t="shared" si="93"/>
        <v>-36.944890531202589</v>
      </c>
    </row>
    <row r="606" spans="1:21">
      <c r="A606">
        <f t="shared" si="88"/>
        <v>0</v>
      </c>
      <c r="B606">
        <f t="shared" si="94"/>
        <v>585</v>
      </c>
      <c r="C606">
        <f t="shared" si="89"/>
        <v>5.8499999999999197</v>
      </c>
      <c r="D606" s="13">
        <f>(Alfa1*SIN(miia*C606)-Alfa2*SIN(miib*C606))</f>
        <v>60.307723926793358</v>
      </c>
      <c r="E606" s="14">
        <f>-(Alfa1*COS(miia*C606)-Alfa2*COS(miib*C606))</f>
        <v>-34.828529398129263</v>
      </c>
      <c r="F606">
        <f>(miia*Alfa1*COS(miia*C606)-miib*Alfa2*COS(miib*C606))</f>
        <v>44.146313573014325</v>
      </c>
      <c r="G606">
        <f>miia*Alfa1*SIN(miia*C606)-miib*Alfa2*SIN(miib*C606)</f>
        <v>-23.424383334020064</v>
      </c>
      <c r="Q606">
        <f t="shared" si="90"/>
        <v>0</v>
      </c>
      <c r="R606">
        <f t="shared" si="95"/>
        <v>585</v>
      </c>
      <c r="S606">
        <f t="shared" si="91"/>
        <v>5.8499999999999197</v>
      </c>
      <c r="T606" s="13">
        <f t="shared" si="92"/>
        <v>-39.377387845763515</v>
      </c>
      <c r="U606" s="14">
        <f t="shared" si="93"/>
        <v>-36.944890531202589</v>
      </c>
    </row>
    <row r="607" spans="1:21">
      <c r="A607">
        <f t="shared" si="88"/>
        <v>0</v>
      </c>
      <c r="B607">
        <f t="shared" si="94"/>
        <v>586</v>
      </c>
      <c r="C607">
        <f t="shared" si="89"/>
        <v>5.8599999999999195</v>
      </c>
      <c r="D607" s="13">
        <f>(Alfa1*SIN(miia*C607)-Alfa2*SIN(miib*C607))</f>
        <v>60.593560662770876</v>
      </c>
      <c r="E607" s="14">
        <f>-(Alfa1*COS(miia*C607)-Alfa2*COS(miib*C607))</f>
        <v>-34.983977474576562</v>
      </c>
      <c r="F607">
        <f>(miia*Alfa1*COS(miia*C607)-miib*Alfa2*COS(miib*C607))</f>
        <v>13.130827281360041</v>
      </c>
      <c r="G607">
        <f>miia*Alfa1*SIN(miia*C607)-miib*Alfa2*SIN(miib*C607)</f>
        <v>-7.3937600839053346</v>
      </c>
      <c r="Q607">
        <f t="shared" si="90"/>
        <v>0</v>
      </c>
      <c r="R607">
        <f t="shared" si="95"/>
        <v>586</v>
      </c>
      <c r="S607">
        <f t="shared" si="91"/>
        <v>5.8599999999999195</v>
      </c>
      <c r="T607" s="13">
        <f t="shared" si="92"/>
        <v>-39.377387845763515</v>
      </c>
      <c r="U607" s="14">
        <f t="shared" si="93"/>
        <v>-36.944890531202589</v>
      </c>
    </row>
    <row r="608" spans="1:21">
      <c r="A608">
        <f t="shared" si="88"/>
        <v>0</v>
      </c>
      <c r="B608">
        <f t="shared" si="94"/>
        <v>587</v>
      </c>
      <c r="C608">
        <f t="shared" si="89"/>
        <v>5.8699999999999193</v>
      </c>
      <c r="D608" s="13">
        <f>(Alfa1*SIN(miia*C608)-Alfa2*SIN(miib*C608))</f>
        <v>60.572925861990456</v>
      </c>
      <c r="E608" s="14">
        <f>-(Alfa1*COS(miia*C608)-Alfa2*COS(miib*C608))</f>
        <v>-34.971173532242922</v>
      </c>
      <c r="F608">
        <f>(miia*Alfa1*COS(miia*C608)-miib*Alfa2*COS(miib*C608))</f>
        <v>-17.109376296115201</v>
      </c>
      <c r="G608">
        <f>miia*Alfa1*SIN(miia*C608)-miib*Alfa2*SIN(miib*C608)</f>
        <v>10.2055356319959</v>
      </c>
      <c r="Q608">
        <f t="shared" si="90"/>
        <v>0</v>
      </c>
      <c r="R608">
        <f t="shared" si="95"/>
        <v>587</v>
      </c>
      <c r="S608">
        <f t="shared" si="91"/>
        <v>5.8699999999999193</v>
      </c>
      <c r="T608" s="13">
        <f t="shared" si="92"/>
        <v>-39.377387845763515</v>
      </c>
      <c r="U608" s="14">
        <f t="shared" si="93"/>
        <v>-36.944890531202589</v>
      </c>
    </row>
    <row r="609" spans="1:21">
      <c r="A609">
        <f t="shared" si="88"/>
        <v>0</v>
      </c>
      <c r="B609">
        <f t="shared" si="94"/>
        <v>588</v>
      </c>
      <c r="C609">
        <f t="shared" si="89"/>
        <v>5.8799999999999191</v>
      </c>
      <c r="D609" s="13">
        <f>(Alfa1*SIN(miia*C609)-Alfa2*SIN(miib*C609))</f>
        <v>60.254713118757685</v>
      </c>
      <c r="E609" s="14">
        <f>-(Alfa1*COS(miia*C609)-Alfa2*COS(miib*C609))</f>
        <v>-34.775077193645693</v>
      </c>
      <c r="F609">
        <f>(miia*Alfa1*COS(miia*C609)-miib*Alfa2*COS(miib*C609))</f>
        <v>-46.347988592560057</v>
      </c>
      <c r="G609">
        <f>miia*Alfa1*SIN(miia*C609)-miib*Alfa2*SIN(miib*C609)</f>
        <v>29.241094559430792</v>
      </c>
      <c r="Q609">
        <f t="shared" si="90"/>
        <v>0</v>
      </c>
      <c r="R609">
        <f t="shared" si="95"/>
        <v>588</v>
      </c>
      <c r="S609">
        <f t="shared" si="91"/>
        <v>5.8799999999999191</v>
      </c>
      <c r="T609" s="13">
        <f t="shared" si="92"/>
        <v>-39.377387845763515</v>
      </c>
      <c r="U609" s="14">
        <f t="shared" si="93"/>
        <v>-36.944890531202589</v>
      </c>
    </row>
    <row r="610" spans="1:21">
      <c r="A610">
        <f t="shared" si="88"/>
        <v>0</v>
      </c>
      <c r="B610">
        <f t="shared" si="94"/>
        <v>589</v>
      </c>
      <c r="C610">
        <f t="shared" si="89"/>
        <v>5.8899999999999189</v>
      </c>
      <c r="D610" s="13">
        <f>(Alfa1*SIN(miia*C610)-Alfa2*SIN(miib*C610))</f>
        <v>59.650020371257185</v>
      </c>
      <c r="E610" s="14">
        <f>-(Alfa1*COS(miia*C610)-Alfa2*COS(miib*C610))</f>
        <v>-34.382064244830659</v>
      </c>
      <c r="F610">
        <f>(miia*Alfa1*COS(miia*C610)-miib*Alfa2*COS(miib*C610))</f>
        <v>-74.370784777653725</v>
      </c>
      <c r="G610">
        <f>miia*Alfa1*SIN(miia*C610)-miib*Alfa2*SIN(miib*C610)</f>
        <v>49.562311994124229</v>
      </c>
      <c r="Q610">
        <f t="shared" si="90"/>
        <v>0</v>
      </c>
      <c r="R610">
        <f t="shared" si="95"/>
        <v>589</v>
      </c>
      <c r="S610">
        <f t="shared" si="91"/>
        <v>5.8899999999999189</v>
      </c>
      <c r="T610" s="13">
        <f t="shared" si="92"/>
        <v>-39.377387845763515</v>
      </c>
      <c r="U610" s="14">
        <f t="shared" si="93"/>
        <v>-36.944890531202589</v>
      </c>
    </row>
    <row r="611" spans="1:21">
      <c r="A611">
        <f t="shared" si="88"/>
        <v>0</v>
      </c>
      <c r="B611">
        <f t="shared" si="94"/>
        <v>590</v>
      </c>
      <c r="C611">
        <f t="shared" si="89"/>
        <v>5.8999999999999186</v>
      </c>
      <c r="D611" s="13">
        <f>(Alfa1*SIN(miia*C611)-Alfa2*SIN(miib*C611))</f>
        <v>58.772019222592562</v>
      </c>
      <c r="E611" s="14">
        <f>-(Alfa1*COS(miia*C611)-Alfa2*COS(miib*C611))</f>
        <v>-33.780101714758047</v>
      </c>
      <c r="F611">
        <f>(miia*Alfa1*COS(miia*C611)-miib*Alfa2*COS(miib*C611))</f>
        <v>-100.97756946757505</v>
      </c>
      <c r="G611">
        <f>miia*Alfa1*SIN(miia*C611)-miib*Alfa2*SIN(miib*C611)</f>
        <v>71.001793614045937</v>
      </c>
      <c r="Q611">
        <f t="shared" si="90"/>
        <v>0</v>
      </c>
      <c r="R611">
        <f t="shared" si="95"/>
        <v>590</v>
      </c>
      <c r="S611">
        <f t="shared" si="91"/>
        <v>5.8999999999999186</v>
      </c>
      <c r="T611" s="13">
        <f t="shared" si="92"/>
        <v>-39.377387845763515</v>
      </c>
      <c r="U611" s="14">
        <f t="shared" si="93"/>
        <v>-36.944890531202589</v>
      </c>
    </row>
    <row r="612" spans="1:21">
      <c r="A612">
        <f t="shared" si="88"/>
        <v>0</v>
      </c>
      <c r="B612">
        <f t="shared" si="94"/>
        <v>591</v>
      </c>
      <c r="C612">
        <f t="shared" si="89"/>
        <v>5.9099999999999184</v>
      </c>
      <c r="D612" s="13">
        <f>(Alfa1*SIN(miia*C612)-Alfa2*SIN(miib*C612))</f>
        <v>57.635805513912686</v>
      </c>
      <c r="E612" s="14">
        <f>-(Alfa1*COS(miia*C612)-Alfa2*COS(miib*C612))</f>
        <v>-32.958907996026156</v>
      </c>
      <c r="F612">
        <f>(miia*Alfa1*COS(miia*C612)-miib*Alfa2*COS(miib*C612))</f>
        <v>-125.9839775548339</v>
      </c>
      <c r="G612">
        <f>miia*Alfa1*SIN(miia*C612)-miib*Alfa2*SIN(miib*C612)</f>
        <v>93.376938925298077</v>
      </c>
      <c r="Q612">
        <f t="shared" si="90"/>
        <v>0</v>
      </c>
      <c r="R612">
        <f t="shared" si="95"/>
        <v>591</v>
      </c>
      <c r="S612">
        <f t="shared" si="91"/>
        <v>5.9099999999999184</v>
      </c>
      <c r="T612" s="13">
        <f t="shared" si="92"/>
        <v>-39.377387845763515</v>
      </c>
      <c r="U612" s="14">
        <f t="shared" si="93"/>
        <v>-36.944890531202589</v>
      </c>
    </row>
    <row r="613" spans="1:21">
      <c r="A613">
        <f t="shared" si="88"/>
        <v>0</v>
      </c>
      <c r="B613">
        <f t="shared" si="94"/>
        <v>592</v>
      </c>
      <c r="C613">
        <f t="shared" si="89"/>
        <v>5.9199999999999182</v>
      </c>
      <c r="D613" s="13">
        <f>(Alfa1*SIN(miia*C613)-Alfa2*SIN(miib*C613))</f>
        <v>56.258232687189967</v>
      </c>
      <c r="E613" s="14">
        <f>-(Alfa1*COS(miia*C613)-Alfa2*COS(miib*C613))</f>
        <v>-31.910096307351843</v>
      </c>
      <c r="F613">
        <f>(miia*Alfa1*COS(miia*C613)-miib*Alfa2*COS(miib*C613))</f>
        <v>-149.22311266319446</v>
      </c>
      <c r="G613">
        <f>miia*Alfa1*SIN(miia*C613)-miib*Alfa2*SIN(miib*C613)</f>
        <v>116.49168672306003</v>
      </c>
      <c r="Q613">
        <f t="shared" si="90"/>
        <v>0</v>
      </c>
      <c r="R613">
        <f t="shared" si="95"/>
        <v>592</v>
      </c>
      <c r="S613">
        <f t="shared" si="91"/>
        <v>5.9199999999999182</v>
      </c>
      <c r="T613" s="13">
        <f t="shared" si="92"/>
        <v>-39.377387845763515</v>
      </c>
      <c r="U613" s="14">
        <f t="shared" si="93"/>
        <v>-36.944890531202589</v>
      </c>
    </row>
    <row r="614" spans="1:21">
      <c r="A614">
        <f t="shared" si="88"/>
        <v>0</v>
      </c>
      <c r="B614">
        <f t="shared" si="94"/>
        <v>593</v>
      </c>
      <c r="C614">
        <f t="shared" si="89"/>
        <v>5.929999999999918</v>
      </c>
      <c r="D614" s="13">
        <f>(Alfa1*SIN(miia*C614)-Alfa2*SIN(miib*C614))</f>
        <v>54.657729642138591</v>
      </c>
      <c r="E614" s="14">
        <f>-(Alfa1*COS(miia*C614)-Alfa2*COS(miib*C614))</f>
        <v>-30.62729996256963</v>
      </c>
      <c r="F614">
        <f>(miia*Alfa1*COS(miia*C614)-miib*Alfa2*COS(miib*C614))</f>
        <v>-170.54700736582998</v>
      </c>
      <c r="G614">
        <f>miia*Alfa1*SIN(miia*C614)-miib*Alfa2*SIN(miib*C614)</f>
        <v>140.13840532503161</v>
      </c>
      <c r="Q614">
        <f t="shared" si="90"/>
        <v>0</v>
      </c>
      <c r="R614">
        <f t="shared" si="95"/>
        <v>593</v>
      </c>
      <c r="S614">
        <f t="shared" si="91"/>
        <v>5.929999999999918</v>
      </c>
      <c r="T614" s="13">
        <f t="shared" si="92"/>
        <v>-39.377387845763515</v>
      </c>
      <c r="U614" s="14">
        <f t="shared" si="93"/>
        <v>-36.944890531202589</v>
      </c>
    </row>
    <row r="615" spans="1:21">
      <c r="A615">
        <f t="shared" si="88"/>
        <v>0</v>
      </c>
      <c r="B615">
        <f t="shared" si="94"/>
        <v>594</v>
      </c>
      <c r="C615">
        <f t="shared" si="89"/>
        <v>5.9399999999999178</v>
      </c>
      <c r="D615" s="13">
        <f>(Alfa1*SIN(miia*C615)-Alfa2*SIN(miib*C615))</f>
        <v>52.854104941551398</v>
      </c>
      <c r="E615" s="14">
        <f>-(Alfa1*COS(miia*C615)-Alfa2*COS(miib*C615))</f>
        <v>-29.106278090846967</v>
      </c>
      <c r="F615">
        <f>(miia*Alfa1*COS(miia*C615)-miib*Alfa2*COS(miib*C615))</f>
        <v>-189.82789109498037</v>
      </c>
      <c r="G615">
        <f>miia*Alfa1*SIN(miia*C615)-miib*Alfa2*SIN(miib*C615)</f>
        <v>164.0999088626192</v>
      </c>
      <c r="Q615">
        <f t="shared" si="90"/>
        <v>0</v>
      </c>
      <c r="R615">
        <f t="shared" si="95"/>
        <v>594</v>
      </c>
      <c r="S615">
        <f t="shared" si="91"/>
        <v>5.9399999999999178</v>
      </c>
      <c r="T615" s="13">
        <f t="shared" si="92"/>
        <v>-39.377387845763515</v>
      </c>
      <c r="U615" s="14">
        <f t="shared" si="93"/>
        <v>-36.944890531202589</v>
      </c>
    </row>
    <row r="616" spans="1:21">
      <c r="A616">
        <f t="shared" si="88"/>
        <v>0</v>
      </c>
      <c r="B616">
        <f t="shared" si="94"/>
        <v>595</v>
      </c>
      <c r="C616">
        <f t="shared" si="89"/>
        <v>5.9499999999999176</v>
      </c>
      <c r="D616" s="13">
        <f>(Alfa1*SIN(miia*C616)-Alfa2*SIN(miib*C616))</f>
        <v>50.868339350512429</v>
      </c>
      <c r="E616" s="14">
        <f>-(Alfa1*COS(miia*C616)-Alfa2*COS(miib*C616))</f>
        <v>-27.345000646549625</v>
      </c>
      <c r="F616">
        <f>(miia*Alfa1*COS(miia*C616)-miib*Alfa2*COS(miib*C616))</f>
        <v>-206.95925360080381</v>
      </c>
      <c r="G616">
        <f>miia*Alfa1*SIN(miia*C616)-miib*Alfa2*SIN(miib*C616)</f>
        <v>188.15157962946682</v>
      </c>
      <c r="Q616">
        <f t="shared" si="90"/>
        <v>0</v>
      </c>
      <c r="R616">
        <f t="shared" si="95"/>
        <v>595</v>
      </c>
      <c r="S616">
        <f t="shared" si="91"/>
        <v>5.9499999999999176</v>
      </c>
      <c r="T616" s="13">
        <f t="shared" si="92"/>
        <v>-39.377387845763515</v>
      </c>
      <c r="U616" s="14">
        <f t="shared" si="93"/>
        <v>-36.944890531202589</v>
      </c>
    </row>
    <row r="617" spans="1:21">
      <c r="A617">
        <f t="shared" si="88"/>
        <v>0</v>
      </c>
      <c r="B617">
        <f t="shared" si="94"/>
        <v>596</v>
      </c>
      <c r="C617">
        <f t="shared" si="89"/>
        <v>5.9599999999999174</v>
      </c>
      <c r="D617" s="13">
        <f>(Alfa1*SIN(miia*C617)-Alfa2*SIN(miib*C617))</f>
        <v>48.72236880621027</v>
      </c>
      <c r="E617" s="14">
        <f>-(Alfa1*COS(miia*C617)-Alfa2*COS(miib*C617))</f>
        <v>-25.343711752797851</v>
      </c>
      <c r="F617">
        <f>(miia*Alfa1*COS(miia*C617)-miib*Alfa2*COS(miib*C617))</f>
        <v>-221.85669386652987</v>
      </c>
      <c r="G617">
        <f>miia*Alfa1*SIN(miia*C617)-miib*Alfa2*SIN(miib*C617)</f>
        <v>212.06357540074868</v>
      </c>
      <c r="Q617">
        <f t="shared" si="90"/>
        <v>0</v>
      </c>
      <c r="R617">
        <f t="shared" si="95"/>
        <v>596</v>
      </c>
      <c r="S617">
        <f t="shared" si="91"/>
        <v>5.9599999999999174</v>
      </c>
      <c r="T617" s="13">
        <f t="shared" si="92"/>
        <v>-39.377387845763515</v>
      </c>
      <c r="U617" s="14">
        <f t="shared" si="93"/>
        <v>-36.944890531202589</v>
      </c>
    </row>
    <row r="618" spans="1:21">
      <c r="A618">
        <f t="shared" si="88"/>
        <v>0</v>
      </c>
      <c r="B618">
        <f t="shared" si="94"/>
        <v>597</v>
      </c>
      <c r="C618">
        <f t="shared" si="89"/>
        <v>5.9699999999999172</v>
      </c>
      <c r="D618" s="13">
        <f>(Alfa1*SIN(miia*C618)-Alfa2*SIN(miib*C618))</f>
        <v>46.438860005336416</v>
      </c>
      <c r="E618" s="14">
        <f>-(Alfa1*COS(miia*C618)-Alfa2*COS(miib*C618))</f>
        <v>-23.104970638178475</v>
      </c>
      <c r="F618">
        <f>(miia*Alfa1*COS(miia*C618)-miib*Alfa2*COS(miib*C618))</f>
        <v>-234.45854653596933</v>
      </c>
      <c r="G618">
        <f>miia*Alfa1*SIN(miia*C618)-miib*Alfa2*SIN(miib*C618)</f>
        <v>235.6030997608573</v>
      </c>
      <c r="Q618">
        <f t="shared" si="90"/>
        <v>0</v>
      </c>
      <c r="R618">
        <f t="shared" si="95"/>
        <v>597</v>
      </c>
      <c r="S618">
        <f t="shared" si="91"/>
        <v>5.9699999999999172</v>
      </c>
      <c r="T618" s="13">
        <f t="shared" si="92"/>
        <v>-39.377387845763515</v>
      </c>
      <c r="U618" s="14">
        <f t="shared" si="93"/>
        <v>-36.944890531202589</v>
      </c>
    </row>
    <row r="619" spans="1:21">
      <c r="A619">
        <f t="shared" si="88"/>
        <v>0</v>
      </c>
      <c r="B619">
        <f t="shared" si="94"/>
        <v>598</v>
      </c>
      <c r="C619">
        <f t="shared" si="89"/>
        <v>5.9799999999999169</v>
      </c>
      <c r="D619" s="13">
        <f>(Alfa1*SIN(miia*C619)-Alfa2*SIN(miib*C619))</f>
        <v>44.040980864411829</v>
      </c>
      <c r="E619" s="14">
        <f>-(Alfa1*COS(miia*C619)-Alfa2*COS(miib*C619))</f>
        <v>-20.63366964916947</v>
      </c>
      <c r="F619">
        <f>(miia*Alfa1*COS(miia*C619)-miib*Alfa2*COS(miib*C619))</f>
        <v>-244.72628013641673</v>
      </c>
      <c r="G619">
        <f>miia*Alfa1*SIN(miia*C619)-miib*Alfa2*SIN(miib*C619)</f>
        <v>258.5367128205678</v>
      </c>
      <c r="Q619">
        <f t="shared" si="90"/>
        <v>0</v>
      </c>
      <c r="R619">
        <f t="shared" si="95"/>
        <v>598</v>
      </c>
      <c r="S619">
        <f t="shared" si="91"/>
        <v>5.9799999999999169</v>
      </c>
      <c r="T619" s="13">
        <f t="shared" si="92"/>
        <v>-39.377387845763515</v>
      </c>
      <c r="U619" s="14">
        <f t="shared" si="93"/>
        <v>-36.944890531202589</v>
      </c>
    </row>
    <row r="620" spans="1:21">
      <c r="A620">
        <f t="shared" si="88"/>
        <v>0</v>
      </c>
      <c r="B620">
        <f t="shared" si="94"/>
        <v>599</v>
      </c>
      <c r="C620">
        <f t="shared" si="89"/>
        <v>5.9899999999999167</v>
      </c>
      <c r="D620" s="13">
        <f>(Alfa1*SIN(miia*C620)-Alfa2*SIN(miib*C620))</f>
        <v>41.552168154177799</v>
      </c>
      <c r="E620" s="14">
        <f>-(Alfa1*COS(miia*C620)-Alfa2*COS(miib*C620))</f>
        <v>-17.937029049366146</v>
      </c>
      <c r="F620">
        <f>(miia*Alfa1*COS(miia*C620)-miib*Alfa2*COS(miib*C620))</f>
        <v>-252.64466366271529</v>
      </c>
      <c r="G620">
        <f>miia*Alfa1*SIN(miia*C620)-miib*Alfa2*SIN(miib*C620)</f>
        <v>280.63265927402284</v>
      </c>
      <c r="Q620">
        <f t="shared" si="90"/>
        <v>0</v>
      </c>
      <c r="R620">
        <f t="shared" si="95"/>
        <v>599</v>
      </c>
      <c r="S620">
        <f t="shared" si="91"/>
        <v>5.9899999999999167</v>
      </c>
      <c r="T620" s="13">
        <f t="shared" si="92"/>
        <v>-39.377387845763515</v>
      </c>
      <c r="U620" s="14">
        <f t="shared" si="93"/>
        <v>-36.944890531202589</v>
      </c>
    </row>
    <row r="621" spans="1:21">
      <c r="A621">
        <f t="shared" si="88"/>
        <v>0</v>
      </c>
      <c r="B621">
        <f t="shared" si="94"/>
        <v>600</v>
      </c>
      <c r="C621">
        <f t="shared" si="89"/>
        <v>5.9999999999999165</v>
      </c>
      <c r="D621" s="13">
        <f>(Alfa1*SIN(miia*C621)-Alfa2*SIN(miib*C621))</f>
        <v>38.995894631970145</v>
      </c>
      <c r="E621" s="14">
        <f>-(Alfa1*COS(miia*C621)-Alfa2*COS(miib*C621))</f>
        <v>-15.024568548291684</v>
      </c>
      <c r="F621">
        <f>(miia*Alfa1*COS(miia*C621)-miib*Alfa2*COS(miib*C621))</f>
        <v>-258.2217004039357</v>
      </c>
      <c r="G621">
        <f>miia*Alfa1*SIN(miia*C621)-miib*Alfa2*SIN(miib*C621)</f>
        <v>301.66319054534705</v>
      </c>
      <c r="Q621">
        <f t="shared" si="90"/>
        <v>0</v>
      </c>
      <c r="R621">
        <f t="shared" si="95"/>
        <v>600</v>
      </c>
      <c r="S621">
        <f t="shared" si="91"/>
        <v>5.9999999999999165</v>
      </c>
      <c r="T621" s="13">
        <f t="shared" si="92"/>
        <v>-39.377387845763515</v>
      </c>
      <c r="U621" s="14">
        <f t="shared" si="93"/>
        <v>-36.944890531202589</v>
      </c>
    </row>
    <row r="622" spans="1:21">
      <c r="A622">
        <f t="shared" si="88"/>
        <v>0</v>
      </c>
      <c r="B622">
        <f t="shared" si="94"/>
        <v>601</v>
      </c>
      <c r="C622">
        <f t="shared" si="89"/>
        <v>6.0099999999999163</v>
      </c>
      <c r="D622" s="13">
        <f>(Alfa1*SIN(miia*C622)-Alfa2*SIN(miib*C622))</f>
        <v>36.395437995552356</v>
      </c>
      <c r="E622" s="14">
        <f>-(Alfa1*COS(miia*C622)-Alfa2*COS(miib*C622))</f>
        <v>-11.90805573511223</v>
      </c>
      <c r="F622">
        <f>(miia*Alfa1*COS(miia*C622)-miib*Alfa2*COS(miib*C622))</f>
        <v>-261.48833021962764</v>
      </c>
      <c r="G622">
        <f>miia*Alfa1*SIN(miia*C622)-miib*Alfa2*SIN(miib*C622)</f>
        <v>321.40685780645555</v>
      </c>
      <c r="Q622">
        <f t="shared" si="90"/>
        <v>0</v>
      </c>
      <c r="R622">
        <f t="shared" si="95"/>
        <v>601</v>
      </c>
      <c r="S622">
        <f t="shared" si="91"/>
        <v>6.0099999999999163</v>
      </c>
      <c r="T622" s="13">
        <f t="shared" si="92"/>
        <v>-39.377387845763515</v>
      </c>
      <c r="U622" s="14">
        <f t="shared" si="93"/>
        <v>-36.944890531202589</v>
      </c>
    </row>
    <row r="623" spans="1:21">
      <c r="A623">
        <f t="shared" si="88"/>
        <v>0</v>
      </c>
      <c r="B623">
        <f t="shared" si="94"/>
        <v>602</v>
      </c>
      <c r="C623">
        <f t="shared" si="89"/>
        <v>6.0199999999999161</v>
      </c>
      <c r="D623" s="13">
        <f>(Alfa1*SIN(miia*C623)-Alfa2*SIN(miib*C623))</f>
        <v>33.773653958231357</v>
      </c>
      <c r="E623" s="14">
        <f>-(Alfa1*COS(miia*C623)-Alfa2*COS(miib*C623))</f>
        <v>-8.6014318236331366</v>
      </c>
      <c r="F623">
        <f>(miia*Alfa1*COS(miia*C623)-miib*Alfa2*COS(miib*C623))</f>
        <v>-262.4979037846864</v>
      </c>
      <c r="G623">
        <f>miia*Alfa1*SIN(miia*C623)-miib*Alfa2*SIN(miib*C623)</f>
        <v>339.65075291142409</v>
      </c>
      <c r="Q623">
        <f t="shared" si="90"/>
        <v>0</v>
      </c>
      <c r="R623">
        <f t="shared" si="95"/>
        <v>602</v>
      </c>
      <c r="S623">
        <f t="shared" si="91"/>
        <v>6.0199999999999161</v>
      </c>
      <c r="T623" s="13">
        <f t="shared" si="92"/>
        <v>-39.377387845763515</v>
      </c>
      <c r="U623" s="14">
        <f t="shared" si="93"/>
        <v>-36.944890531202589</v>
      </c>
    </row>
    <row r="624" spans="1:21">
      <c r="A624">
        <f t="shared" si="88"/>
        <v>0</v>
      </c>
      <c r="B624">
        <f t="shared" si="94"/>
        <v>603</v>
      </c>
      <c r="C624">
        <f t="shared" si="89"/>
        <v>6.0299999999999159</v>
      </c>
      <c r="D624" s="13">
        <f>(Alfa1*SIN(miia*C624)-Alfa2*SIN(miib*C624))</f>
        <v>31.152755698470692</v>
      </c>
      <c r="E624" s="14">
        <f>-(Alfa1*COS(miia*C624)-Alfa2*COS(miib*C624))</f>
        <v>-5.1207153422221801</v>
      </c>
      <c r="F624">
        <f>(miia*Alfa1*COS(miia*C624)-miib*Alfa2*COS(miib*C624))</f>
        <v>-261.32543459742777</v>
      </c>
      <c r="G624">
        <f>miia*Alfa1*SIN(miia*C624)-miib*Alfa2*SIN(miib*C624)</f>
        <v>356.1926747860378</v>
      </c>
      <c r="Q624">
        <f t="shared" si="90"/>
        <v>0</v>
      </c>
      <c r="R624">
        <f t="shared" si="95"/>
        <v>603</v>
      </c>
      <c r="S624">
        <f t="shared" si="91"/>
        <v>6.0299999999999159</v>
      </c>
      <c r="T624" s="13">
        <f t="shared" si="92"/>
        <v>-39.377387845763515</v>
      </c>
      <c r="U624" s="14">
        <f t="shared" si="93"/>
        <v>-36.944890531202589</v>
      </c>
    </row>
    <row r="625" spans="1:21">
      <c r="A625">
        <f t="shared" si="88"/>
        <v>0</v>
      </c>
      <c r="B625">
        <f t="shared" si="94"/>
        <v>604</v>
      </c>
      <c r="C625">
        <f t="shared" si="89"/>
        <v>6.0399999999999157</v>
      </c>
      <c r="D625" s="13">
        <f>(Alfa1*SIN(miia*C625)-Alfa2*SIN(miib*C625))</f>
        <v>28.554101868131994</v>
      </c>
      <c r="E625" s="14">
        <f>-(Alfa1*COS(miia*C625)-Alfa2*COS(miib*C625))</f>
        <v>-1.4838846235164844</v>
      </c>
      <c r="F625">
        <f>(miia*Alfa1*COS(miia*C625)-miib*Alfa2*COS(miib*C625))</f>
        <v>-258.0666367617693</v>
      </c>
      <c r="G625">
        <f>miia*Alfa1*SIN(miia*C625)-miib*Alfa2*SIN(miib*C625)</f>
        <v>370.84319952897965</v>
      </c>
      <c r="Q625">
        <f t="shared" si="90"/>
        <v>0</v>
      </c>
      <c r="R625">
        <f t="shared" si="95"/>
        <v>604</v>
      </c>
      <c r="S625">
        <f t="shared" si="91"/>
        <v>6.0399999999999157</v>
      </c>
      <c r="T625" s="13">
        <f t="shared" si="92"/>
        <v>-39.377387845763515</v>
      </c>
      <c r="U625" s="14">
        <f t="shared" si="93"/>
        <v>-36.944890531202589</v>
      </c>
    </row>
    <row r="626" spans="1:21">
      <c r="A626">
        <f t="shared" si="88"/>
        <v>0</v>
      </c>
      <c r="B626">
        <f t="shared" si="94"/>
        <v>605</v>
      </c>
      <c r="C626">
        <f t="shared" si="89"/>
        <v>6.0499999999999154</v>
      </c>
      <c r="D626" s="13">
        <f>(Alfa1*SIN(miia*C626)-Alfa2*SIN(miib*C626))</f>
        <v>25.997995252614491</v>
      </c>
      <c r="E626" s="14">
        <f>-(Alfa1*COS(miia*C626)-Alfa2*COS(miib*C626))</f>
        <v>2.2892598382933933</v>
      </c>
      <c r="F626">
        <f>(miia*Alfa1*COS(miia*C626)-miib*Alfa2*COS(miib*C626))</f>
        <v>-252.83675868933946</v>
      </c>
      <c r="G626">
        <f>miia*Alfa1*SIN(miia*C626)-miib*Alfa2*SIN(miib*C626)</f>
        <v>383.42763341647571</v>
      </c>
      <c r="Q626">
        <f t="shared" si="90"/>
        <v>0</v>
      </c>
      <c r="R626">
        <f t="shared" si="95"/>
        <v>605</v>
      </c>
      <c r="S626">
        <f t="shared" si="91"/>
        <v>6.0499999999999154</v>
      </c>
      <c r="T626" s="13">
        <f t="shared" si="92"/>
        <v>-39.377387845763515</v>
      </c>
      <c r="U626" s="14">
        <f t="shared" si="93"/>
        <v>-36.944890531202589</v>
      </c>
    </row>
    <row r="627" spans="1:21">
      <c r="A627">
        <f t="shared" si="88"/>
        <v>0</v>
      </c>
      <c r="B627">
        <f t="shared" si="94"/>
        <v>606</v>
      </c>
      <c r="C627">
        <f t="shared" si="89"/>
        <v>6.0599999999999152</v>
      </c>
      <c r="D627" s="13">
        <f>(Alfa1*SIN(miia*C627)-Alfa2*SIN(miib*C627))</f>
        <v>23.503494064447803</v>
      </c>
      <c r="E627" s="14">
        <f>-(Alfa1*COS(miia*C627)-Alfa2*COS(miib*C627))</f>
        <v>6.1772518922778143</v>
      </c>
      <c r="F627">
        <f>(miia*Alfa1*COS(miia*C627)-miib*Alfa2*COS(miib*C627))</f>
        <v>-245.76922489955669</v>
      </c>
      <c r="G627">
        <f>miia*Alfa1*SIN(miia*C627)-miib*Alfa2*SIN(miib*C627)</f>
        <v>393.78782914580017</v>
      </c>
      <c r="Q627">
        <f t="shared" si="90"/>
        <v>0</v>
      </c>
      <c r="R627">
        <f t="shared" si="95"/>
        <v>606</v>
      </c>
      <c r="S627">
        <f t="shared" si="91"/>
        <v>6.0599999999999152</v>
      </c>
      <c r="T627" s="13">
        <f t="shared" si="92"/>
        <v>-39.377387845763515</v>
      </c>
      <c r="U627" s="14">
        <f t="shared" si="93"/>
        <v>-36.944890531202589</v>
      </c>
    </row>
    <row r="628" spans="1:21">
      <c r="A628">
        <f t="shared" si="88"/>
        <v>0</v>
      </c>
      <c r="B628">
        <f t="shared" si="94"/>
        <v>607</v>
      </c>
      <c r="C628">
        <f t="shared" si="89"/>
        <v>6.069999999999915</v>
      </c>
      <c r="D628" s="13">
        <f>(Alfa1*SIN(miia*C628)-Alfa2*SIN(miib*C628))</f>
        <v>21.088237720455837</v>
      </c>
      <c r="E628" s="14">
        <f>-(Alfa1*COS(miia*C628)-Alfa2*COS(miib*C628))</f>
        <v>10.157133637254073</v>
      </c>
      <c r="F628">
        <f>(miia*Alfa1*COS(miia*C628)-miib*Alfa2*COS(miib*C628))</f>
        <v>-237.01410000494158</v>
      </c>
      <c r="G628">
        <f>miia*Alfa1*SIN(miia*C628)-miib*Alfa2*SIN(miib*C628)</f>
        <v>401.78384699347089</v>
      </c>
      <c r="Q628">
        <f t="shared" si="90"/>
        <v>0</v>
      </c>
      <c r="R628">
        <f t="shared" si="95"/>
        <v>607</v>
      </c>
      <c r="S628">
        <f t="shared" si="91"/>
        <v>6.069999999999915</v>
      </c>
      <c r="T628" s="13">
        <f t="shared" si="92"/>
        <v>-39.377387845763515</v>
      </c>
      <c r="U628" s="14">
        <f t="shared" si="93"/>
        <v>-36.944890531202589</v>
      </c>
    </row>
    <row r="629" spans="1:21">
      <c r="A629">
        <f t="shared" si="88"/>
        <v>0</v>
      </c>
      <c r="B629">
        <f t="shared" si="94"/>
        <v>608</v>
      </c>
      <c r="C629">
        <f t="shared" si="89"/>
        <v>6.0799999999999148</v>
      </c>
      <c r="D629" s="13">
        <f>(Alfa1*SIN(miia*C629)-Alfa2*SIN(miib*C629))</f>
        <v>18.768288802776674</v>
      </c>
      <c r="E629" s="14">
        <f>-(Alfa1*COS(miia*C629)-Alfa2*COS(miib*C629))</f>
        <v>14.204645093746313</v>
      </c>
      <c r="F629">
        <f>(miia*Alfa1*COS(miia*C629)-miib*Alfa2*COS(miib*C629))</f>
        <v>-226.73639073610957</v>
      </c>
      <c r="G629">
        <f>miia*Alfa1*SIN(miia*C629)-miib*Alfa2*SIN(miib*C629)</f>
        <v>407.29544408792009</v>
      </c>
      <c r="Q629">
        <f t="shared" si="90"/>
        <v>0</v>
      </c>
      <c r="R629">
        <f t="shared" si="95"/>
        <v>608</v>
      </c>
      <c r="S629">
        <f t="shared" si="91"/>
        <v>6.0799999999999148</v>
      </c>
      <c r="T629" s="13">
        <f t="shared" si="92"/>
        <v>-39.377387845763515</v>
      </c>
      <c r="U629" s="14">
        <f t="shared" si="93"/>
        <v>-36.944890531202589</v>
      </c>
    </row>
    <row r="630" spans="1:21">
      <c r="A630">
        <f t="shared" si="88"/>
        <v>0</v>
      </c>
      <c r="B630">
        <f t="shared" si="94"/>
        <v>609</v>
      </c>
      <c r="C630">
        <f t="shared" si="89"/>
        <v>6.0899999999999146</v>
      </c>
      <c r="D630" s="13">
        <f>(Alfa1*SIN(miia*C630)-Alfa2*SIN(miib*C630))</f>
        <v>16.557992737301305</v>
      </c>
      <c r="E630" s="14">
        <f>-(Alfa1*COS(miia*C630)-Alfa2*COS(miib*C630))</f>
        <v>18.294427845547499</v>
      </c>
      <c r="F630">
        <f>(miia*Alfa1*COS(miia*C630)-miib*Alfa2*COS(miib*C630))</f>
        <v>-215.11420346839753</v>
      </c>
      <c r="G630">
        <f>miia*Alfa1*SIN(miia*C630)-miib*Alfa2*SIN(miib*C630)</f>
        <v>410.22337668876639</v>
      </c>
      <c r="Q630">
        <f t="shared" si="90"/>
        <v>0</v>
      </c>
      <c r="R630">
        <f t="shared" si="95"/>
        <v>609</v>
      </c>
      <c r="S630">
        <f t="shared" si="91"/>
        <v>6.0899999999999146</v>
      </c>
      <c r="T630" s="13">
        <f t="shared" si="92"/>
        <v>-39.377387845763515</v>
      </c>
      <c r="U630" s="14">
        <f t="shared" si="93"/>
        <v>-36.944890531202589</v>
      </c>
    </row>
    <row r="631" spans="1:21">
      <c r="A631">
        <f t="shared" si="88"/>
        <v>0</v>
      </c>
      <c r="B631">
        <f t="shared" si="94"/>
        <v>610</v>
      </c>
      <c r="C631">
        <f t="shared" si="89"/>
        <v>6.0999999999999144</v>
      </c>
      <c r="D631" s="13">
        <f>(Alfa1*SIN(miia*C631)-Alfa2*SIN(miib*C631))</f>
        <v>14.469856541161388</v>
      </c>
      <c r="E631" s="14">
        <f>-(Alfa1*COS(miia*C631)-Alfa2*COS(miib*C631))</f>
        <v>22.40024071303538</v>
      </c>
      <c r="F631">
        <f>(miia*Alfa1*COS(miia*C631)-miib*Alfa2*COS(miib*C631))</f>
        <v>-202.3367761438588</v>
      </c>
      <c r="G631">
        <f>miia*Alfa1*SIN(miia*C631)-miib*Alfa2*SIN(miib*C631)</f>
        <v>410.49050220866741</v>
      </c>
      <c r="Q631">
        <f t="shared" si="90"/>
        <v>0</v>
      </c>
      <c r="R631">
        <f t="shared" si="95"/>
        <v>610</v>
      </c>
      <c r="S631">
        <f t="shared" si="91"/>
        <v>6.0999999999999144</v>
      </c>
      <c r="T631" s="13">
        <f t="shared" si="92"/>
        <v>-39.377387845763515</v>
      </c>
      <c r="U631" s="14">
        <f t="shared" si="93"/>
        <v>-36.944890531202589</v>
      </c>
    </row>
    <row r="632" spans="1:21">
      <c r="A632">
        <f t="shared" si="88"/>
        <v>0</v>
      </c>
      <c r="B632">
        <f t="shared" si="94"/>
        <v>611</v>
      </c>
      <c r="C632">
        <f t="shared" si="89"/>
        <v>6.1099999999999142</v>
      </c>
      <c r="D632" s="13">
        <f>(Alfa1*SIN(miia*C632)-Alfa2*SIN(miib*C632))</f>
        <v>12.514447795586445</v>
      </c>
      <c r="E632" s="14">
        <f>-(Alfa1*COS(miia*C632)-Alfa2*COS(miib*C632))</f>
        <v>26.49518539753663</v>
      </c>
      <c r="F632">
        <f>(miia*Alfa1*COS(miia*C632)-miib*Alfa2*COS(miib*C632))</f>
        <v>-188.60240472415336</v>
      </c>
      <c r="G632">
        <f>miia*Alfa1*SIN(miia*C632)-miib*Alfa2*SIN(miib*C632)</f>
        <v>408.04266969074661</v>
      </c>
      <c r="Q632">
        <f t="shared" si="90"/>
        <v>0</v>
      </c>
      <c r="R632">
        <f t="shared" si="95"/>
        <v>611</v>
      </c>
      <c r="S632">
        <f t="shared" si="91"/>
        <v>6.1099999999999142</v>
      </c>
      <c r="T632" s="13">
        <f t="shared" si="92"/>
        <v>-39.377387845763515</v>
      </c>
      <c r="U632" s="14">
        <f t="shared" si="93"/>
        <v>-36.944890531202589</v>
      </c>
    </row>
    <row r="633" spans="1:21">
      <c r="A633">
        <f t="shared" si="88"/>
        <v>0</v>
      </c>
      <c r="B633">
        <f t="shared" si="94"/>
        <v>612</v>
      </c>
      <c r="C633">
        <f t="shared" si="89"/>
        <v>6.119999999999914</v>
      </c>
      <c r="D633" s="13">
        <f>(Alfa1*SIN(miia*C633)-Alfa2*SIN(miib*C633))</f>
        <v>10.700314793726367</v>
      </c>
      <c r="E633" s="14">
        <f>-(Alfa1*COS(miia*C633)-Alfa2*COS(miib*C633))</f>
        <v>30.551939933527148</v>
      </c>
      <c r="F633">
        <f>(miia*Alfa1*COS(miia*C633)-miib*Alfa2*COS(miib*C633))</f>
        <v>-174.11628534929841</v>
      </c>
      <c r="G633">
        <f>miia*Alfa1*SIN(miia*C633)-miib*Alfa2*SIN(miib*C633)</f>
        <v>402.84938954505958</v>
      </c>
      <c r="Q633">
        <f t="shared" si="90"/>
        <v>0</v>
      </c>
      <c r="R633">
        <f t="shared" si="95"/>
        <v>612</v>
      </c>
      <c r="S633">
        <f t="shared" si="91"/>
        <v>6.119999999999914</v>
      </c>
      <c r="T633" s="13">
        <f t="shared" si="92"/>
        <v>-39.377387845763515</v>
      </c>
      <c r="U633" s="14">
        <f t="shared" si="93"/>
        <v>-36.944890531202589</v>
      </c>
    </row>
    <row r="634" spans="1:21">
      <c r="A634">
        <f t="shared" si="88"/>
        <v>0</v>
      </c>
      <c r="B634">
        <f t="shared" si="94"/>
        <v>613</v>
      </c>
      <c r="C634">
        <f t="shared" si="89"/>
        <v>6.1299999999999137</v>
      </c>
      <c r="D634" s="13">
        <f>(Alfa1*SIN(miia*C634)-Alfa2*SIN(miib*C634))</f>
        <v>9.0339285969706786</v>
      </c>
      <c r="E634" s="14">
        <f>-(Alfa1*COS(miia*C634)-Alfa2*COS(miib*C634))</f>
        <v>34.542997704338418</v>
      </c>
      <c r="F634">
        <f>(miia*Alfa1*COS(miia*C634)-miib*Alfa2*COS(miib*C634))</f>
        <v>-159.08829420396216</v>
      </c>
      <c r="G634">
        <f>miia*Alfa1*SIN(miia*C634)-miib*Alfa2*SIN(miib*C634)</f>
        <v>394.90427553068969</v>
      </c>
      <c r="Q634">
        <f t="shared" si="90"/>
        <v>0</v>
      </c>
      <c r="R634">
        <f t="shared" si="95"/>
        <v>613</v>
      </c>
      <c r="S634">
        <f t="shared" si="91"/>
        <v>6.1299999999999137</v>
      </c>
      <c r="T634" s="13">
        <f t="shared" si="92"/>
        <v>-39.377387845763515</v>
      </c>
      <c r="U634" s="14">
        <f t="shared" si="93"/>
        <v>-36.944890531202589</v>
      </c>
    </row>
    <row r="635" spans="1:21">
      <c r="A635">
        <f t="shared" si="88"/>
        <v>0</v>
      </c>
      <c r="B635">
        <f t="shared" si="94"/>
        <v>614</v>
      </c>
      <c r="C635">
        <f t="shared" si="89"/>
        <v>6.1399999999999135</v>
      </c>
      <c r="D635" s="13">
        <f>(Alfa1*SIN(miia*C635)-Alfa2*SIN(miib*C635))</f>
        <v>7.5196475100622884</v>
      </c>
      <c r="E635" s="14">
        <f>-(Alfa1*COS(miia*C635)-Alfa2*COS(miib*C635))</f>
        <v>38.440909718128452</v>
      </c>
      <c r="F635">
        <f>(miia*Alfa1*COS(miia*C635)-miib*Alfa2*COS(miib*C635))</f>
        <v>-143.73072769875631</v>
      </c>
      <c r="G635">
        <f>miia*Alfa1*SIN(miia*C635)-miib*Alfa2*SIN(miib*C635)</f>
        <v>384.22525422405738</v>
      </c>
      <c r="Q635">
        <f t="shared" si="90"/>
        <v>0</v>
      </c>
      <c r="R635">
        <f t="shared" si="95"/>
        <v>614</v>
      </c>
      <c r="S635">
        <f t="shared" si="91"/>
        <v>6.1399999999999135</v>
      </c>
      <c r="T635" s="13">
        <f t="shared" si="92"/>
        <v>-39.377387845763515</v>
      </c>
      <c r="U635" s="14">
        <f t="shared" si="93"/>
        <v>-36.944890531202589</v>
      </c>
    </row>
    <row r="636" spans="1:21">
      <c r="A636">
        <f t="shared" si="88"/>
        <v>0</v>
      </c>
      <c r="B636">
        <f t="shared" si="94"/>
        <v>615</v>
      </c>
      <c r="C636">
        <f t="shared" si="89"/>
        <v>6.1499999999999133</v>
      </c>
      <c r="D636" s="13">
        <f>(Alfa1*SIN(miia*C636)-Alfa2*SIN(miib*C636))</f>
        <v>6.1597042571437122</v>
      </c>
      <c r="E636" s="14">
        <f>-(Alfa1*COS(miia*C636)-Alfa2*COS(miib*C636))</f>
        <v>42.218527804762665</v>
      </c>
      <c r="F636">
        <f>(miia*Alfa1*COS(miia*C636)-miib*Alfa2*COS(miib*C636))</f>
        <v>-128.25602595281063</v>
      </c>
      <c r="G636">
        <f>miia*Alfa1*SIN(miia*C636)-miib*Alfa2*SIN(miib*C636)</f>
        <v>370.85453951642859</v>
      </c>
      <c r="Q636">
        <f t="shared" si="90"/>
        <v>0</v>
      </c>
      <c r="R636">
        <f t="shared" si="95"/>
        <v>615</v>
      </c>
      <c r="S636">
        <f t="shared" si="91"/>
        <v>6.1499999999999133</v>
      </c>
      <c r="T636" s="13">
        <f t="shared" si="92"/>
        <v>-39.377387845763515</v>
      </c>
      <c r="U636" s="14">
        <f t="shared" si="93"/>
        <v>-36.944890531202589</v>
      </c>
    </row>
    <row r="637" spans="1:21">
      <c r="A637">
        <f t="shared" si="88"/>
        <v>0</v>
      </c>
      <c r="B637">
        <f t="shared" si="94"/>
        <v>616</v>
      </c>
      <c r="C637">
        <f t="shared" si="89"/>
        <v>6.1599999999999131</v>
      </c>
      <c r="D637" s="13">
        <f>(Alfa1*SIN(miia*C637)-Alfa2*SIN(miib*C637))</f>
        <v>4.9542159100782683</v>
      </c>
      <c r="E637" s="14">
        <f>-(Alfa1*COS(miia*C637)-Alfa2*COS(miib*C637))</f>
        <v>45.849246381305356</v>
      </c>
      <c r="F637">
        <f>(miia*Alfa1*COS(miia*C637)-miib*Alfa2*COS(miib*C637))</f>
        <v>-112.87450271206893</v>
      </c>
      <c r="G637">
        <f>miia*Alfa1*SIN(miia*C637)-miib*Alfa2*SIN(miib*C637)</f>
        <v>354.85837201147922</v>
      </c>
      <c r="Q637">
        <f t="shared" si="90"/>
        <v>0</v>
      </c>
      <c r="R637">
        <f t="shared" si="95"/>
        <v>616</v>
      </c>
      <c r="S637">
        <f t="shared" si="91"/>
        <v>6.1599999999999131</v>
      </c>
      <c r="T637" s="13">
        <f t="shared" si="92"/>
        <v>-39.377387845763515</v>
      </c>
      <c r="U637" s="14">
        <f t="shared" si="93"/>
        <v>-36.944890531202589</v>
      </c>
    </row>
    <row r="638" spans="1:21">
      <c r="A638">
        <f t="shared" si="88"/>
        <v>0</v>
      </c>
      <c r="B638">
        <f t="shared" si="94"/>
        <v>617</v>
      </c>
      <c r="C638">
        <f t="shared" si="89"/>
        <v>6.1699999999999129</v>
      </c>
      <c r="D638" s="13">
        <f>(Alfa1*SIN(miia*C638)-Alfa2*SIN(miib*C638))</f>
        <v>3.9012163892703171</v>
      </c>
      <c r="E638" s="14">
        <f>-(Alfa1*COS(miia*C638)-Alfa2*COS(miib*C638))</f>
        <v>49.307240444189596</v>
      </c>
      <c r="F638">
        <f>(miia*Alfa1*COS(miia*C638)-miib*Alfa2*COS(miib*C638))</f>
        <v>-97.792104753764335</v>
      </c>
      <c r="G638">
        <f>miia*Alfa1*SIN(miia*C638)-miib*Alfa2*SIN(miib*C638)</f>
        <v>336.32652552389749</v>
      </c>
      <c r="Q638">
        <f t="shared" si="90"/>
        <v>0</v>
      </c>
      <c r="R638">
        <f t="shared" si="95"/>
        <v>617</v>
      </c>
      <c r="S638">
        <f t="shared" si="91"/>
        <v>6.1699999999999129</v>
      </c>
      <c r="T638" s="13">
        <f t="shared" si="92"/>
        <v>-39.377387845763515</v>
      </c>
      <c r="U638" s="14">
        <f t="shared" si="93"/>
        <v>-36.944890531202589</v>
      </c>
    </row>
    <row r="639" spans="1:21">
      <c r="A639">
        <f t="shared" si="88"/>
        <v>0</v>
      </c>
      <c r="B639">
        <f t="shared" si="94"/>
        <v>618</v>
      </c>
      <c r="C639">
        <f t="shared" si="89"/>
        <v>6.1799999999999127</v>
      </c>
      <c r="D639" s="13">
        <f>(Alfa1*SIN(miia*C639)-Alfa2*SIN(miib*C639))</f>
        <v>2.9967111280877887</v>
      </c>
      <c r="E639" s="14">
        <f>-(Alfa1*COS(miia*C639)-Alfa2*COS(miib*C639))</f>
        <v>52.567697479718376</v>
      </c>
      <c r="F639">
        <f>(miia*Alfa1*COS(miia*C639)-miib*Alfa2*COS(miib*C639))</f>
        <v>-83.208223512313026</v>
      </c>
      <c r="G639">
        <f>miia*Alfa1*SIN(miia*C639)-miib*Alfa2*SIN(miib*C639)</f>
        <v>315.37158518913083</v>
      </c>
      <c r="Q639">
        <f t="shared" si="90"/>
        <v>0</v>
      </c>
      <c r="R639">
        <f t="shared" si="95"/>
        <v>618</v>
      </c>
      <c r="S639">
        <f t="shared" si="91"/>
        <v>6.1799999999999127</v>
      </c>
      <c r="T639" s="13">
        <f t="shared" si="92"/>
        <v>-39.377387845763515</v>
      </c>
      <c r="U639" s="14">
        <f t="shared" si="93"/>
        <v>-36.944890531202589</v>
      </c>
    </row>
    <row r="640" spans="1:21">
      <c r="A640">
        <f t="shared" si="88"/>
        <v>0</v>
      </c>
      <c r="B640">
        <f t="shared" si="94"/>
        <v>619</v>
      </c>
      <c r="C640">
        <f t="shared" si="89"/>
        <v>6.1899999999999125</v>
      </c>
      <c r="D640" s="13">
        <f>(Alfa1*SIN(miia*C640)-Alfa2*SIN(miib*C640))</f>
        <v>2.2347532671660346</v>
      </c>
      <c r="E640" s="14">
        <f>-(Alfa1*COS(miia*C640)-Alfa2*COS(miib*C640))</f>
        <v>55.607041041022043</v>
      </c>
      <c r="F640">
        <f>(miia*Alfa1*COS(miia*C640)-miib*Alfa2*COS(miib*C640))</f>
        <v>-69.31358111861914</v>
      </c>
      <c r="G640">
        <f>miia*Alfa1*SIN(miia*C640)-miib*Alfa2*SIN(miib*C640)</f>
        <v>292.12800395949995</v>
      </c>
      <c r="Q640">
        <f t="shared" si="90"/>
        <v>0</v>
      </c>
      <c r="R640">
        <f t="shared" si="95"/>
        <v>619</v>
      </c>
      <c r="S640">
        <f t="shared" si="91"/>
        <v>6.1899999999999125</v>
      </c>
      <c r="T640" s="13">
        <f t="shared" si="92"/>
        <v>-39.377387845763515</v>
      </c>
      <c r="U640" s="14">
        <f t="shared" si="93"/>
        <v>-36.944890531202589</v>
      </c>
    </row>
    <row r="641" spans="1:21">
      <c r="A641">
        <f t="shared" si="88"/>
        <v>0</v>
      </c>
      <c r="B641">
        <f t="shared" si="94"/>
        <v>620</v>
      </c>
      <c r="C641">
        <f t="shared" si="89"/>
        <v>6.1999999999999122</v>
      </c>
      <c r="D641" s="13">
        <f>(Alfa1*SIN(miia*C641)-Alfa2*SIN(miib*C641))</f>
        <v>1.6075405265994576</v>
      </c>
      <c r="E641" s="14">
        <f>-(Alfa1*COS(miia*C641)-Alfa2*COS(miib*C641))</f>
        <v>58.403143818404963</v>
      </c>
      <c r="F641">
        <f>(miia*Alfa1*COS(miia*C641)-miib*Alfa2*COS(miib*C641))</f>
        <v>-56.288212278997605</v>
      </c>
      <c r="G641">
        <f>miia*Alfa1*SIN(miia*C641)-miib*Alfa2*SIN(miib*C641)</f>
        <v>266.75094646043294</v>
      </c>
      <c r="Q641">
        <f t="shared" si="90"/>
        <v>0</v>
      </c>
      <c r="R641">
        <f t="shared" si="95"/>
        <v>620</v>
      </c>
      <c r="S641">
        <f t="shared" si="91"/>
        <v>6.1999999999999122</v>
      </c>
      <c r="T641" s="13">
        <f t="shared" si="92"/>
        <v>-39.377387845763515</v>
      </c>
      <c r="U641" s="14">
        <f t="shared" si="93"/>
        <v>-36.944890531202589</v>
      </c>
    </row>
    <row r="642" spans="1:21">
      <c r="A642">
        <f t="shared" si="88"/>
        <v>0</v>
      </c>
      <c r="B642">
        <f t="shared" si="94"/>
        <v>621</v>
      </c>
      <c r="C642">
        <f t="shared" si="89"/>
        <v>6.209999999999912</v>
      </c>
      <c r="D642" s="13">
        <f>(Alfa1*SIN(miia*C642)-Alfa2*SIN(miib*C642))</f>
        <v>1.1055316944925675</v>
      </c>
      <c r="E642" s="14">
        <f>-(Alfa1*COS(miia*C642)-Alfa2*COS(miib*C642))</f>
        <v>60.935528130384625</v>
      </c>
      <c r="F642">
        <f>(miia*Alfa1*COS(miia*C642)-miib*Alfa2*COS(miib*C642))</f>
        <v>-44.299562439279669</v>
      </c>
      <c r="G642">
        <f>miia*Alfa1*SIN(miia*C642)-miib*Alfa2*SIN(miib*C642)</f>
        <v>239.41493129056749</v>
      </c>
      <c r="Q642">
        <f t="shared" si="90"/>
        <v>0</v>
      </c>
      <c r="R642">
        <f t="shared" si="95"/>
        <v>621</v>
      </c>
      <c r="S642">
        <f t="shared" si="91"/>
        <v>6.209999999999912</v>
      </c>
      <c r="T642" s="13">
        <f t="shared" si="92"/>
        <v>-39.377387845763515</v>
      </c>
      <c r="U642" s="14">
        <f t="shared" si="93"/>
        <v>-36.944890531202589</v>
      </c>
    </row>
    <row r="643" spans="1:21">
      <c r="A643">
        <f t="shared" si="88"/>
        <v>0</v>
      </c>
      <c r="B643">
        <f t="shared" si="94"/>
        <v>622</v>
      </c>
      <c r="C643">
        <f t="shared" si="89"/>
        <v>6.2199999999999118</v>
      </c>
      <c r="D643" s="13">
        <f>(Alfa1*SIN(miia*C643)-Alfa2*SIN(miib*C643))</f>
        <v>0.71758147164834973</v>
      </c>
      <c r="E643" s="14">
        <f>-(Alfa1*COS(miia*C643)-Alfa2*COS(miib*C643))</f>
        <v>63.185551883667799</v>
      </c>
      <c r="F643">
        <f>(miia*Alfa1*COS(miia*C643)-miib*Alfa2*COS(miib*C643))</f>
        <v>-33.500721494030699</v>
      </c>
      <c r="G643">
        <f>miia*Alfa1*SIN(miia*C643)-miib*Alfa2*SIN(miib*C643)</f>
        <v>210.3122848498702</v>
      </c>
      <c r="Q643">
        <f t="shared" si="90"/>
        <v>0</v>
      </c>
      <c r="R643">
        <f t="shared" si="95"/>
        <v>622</v>
      </c>
      <c r="S643">
        <f t="shared" si="91"/>
        <v>6.2199999999999118</v>
      </c>
      <c r="T643" s="13">
        <f t="shared" si="92"/>
        <v>-39.377387845763515</v>
      </c>
      <c r="U643" s="14">
        <f t="shared" si="93"/>
        <v>-36.944890531202589</v>
      </c>
    </row>
    <row r="644" spans="1:21">
      <c r="A644">
        <f t="shared" si="88"/>
        <v>0</v>
      </c>
      <c r="B644">
        <f t="shared" si="94"/>
        <v>623</v>
      </c>
      <c r="C644">
        <f t="shared" si="89"/>
        <v>6.2299999999999116</v>
      </c>
      <c r="D644" s="13">
        <f>(Alfa1*SIN(miia*C644)-Alfa2*SIN(miib*C644))</f>
        <v>0.43109222631076172</v>
      </c>
      <c r="E644" s="14">
        <f>-(Alfa1*COS(miia*C644)-Alfa2*COS(miib*C644))</f>
        <v>65.136578190619616</v>
      </c>
      <c r="F644">
        <f>(miia*Alfa1*COS(miia*C644)-miib*Alfa2*COS(miib*C644))</f>
        <v>-24.02881092209941</v>
      </c>
      <c r="G644">
        <f>miia*Alfa1*SIN(miia*C644)-miib*Alfa2*SIN(miib*C644)</f>
        <v>179.65142165080579</v>
      </c>
      <c r="Q644">
        <f t="shared" si="90"/>
        <v>0</v>
      </c>
      <c r="R644">
        <f t="shared" si="95"/>
        <v>623</v>
      </c>
      <c r="S644">
        <f t="shared" si="91"/>
        <v>6.2299999999999116</v>
      </c>
      <c r="T644" s="13">
        <f t="shared" si="92"/>
        <v>-39.377387845763515</v>
      </c>
      <c r="U644" s="14">
        <f t="shared" si="93"/>
        <v>-36.944890531202589</v>
      </c>
    </row>
    <row r="645" spans="1:21">
      <c r="A645">
        <f t="shared" si="88"/>
        <v>0</v>
      </c>
      <c r="B645">
        <f t="shared" si="94"/>
        <v>624</v>
      </c>
      <c r="C645">
        <f t="shared" si="89"/>
        <v>6.2399999999999114</v>
      </c>
      <c r="D645" s="13">
        <f>(Alfa1*SIN(miia*C645)-Alfa2*SIN(miib*C645))</f>
        <v>0.23218104171291998</v>
      </c>
      <c r="E645" s="14">
        <f>-(Alfa1*COS(miia*C645)-Alfa2*COS(miib*C645))</f>
        <v>66.774126991074482</v>
      </c>
      <c r="F645">
        <f>(miia*Alfa1*COS(miia*C645)-miib*Alfa2*COS(miib*C645))</f>
        <v>-16.003540671771248</v>
      </c>
      <c r="G645">
        <f>miia*Alfa1*SIN(miia*C645)-miib*Alfa2*SIN(miib*C645)</f>
        <v>147.65496779029581</v>
      </c>
      <c r="Q645">
        <f t="shared" si="90"/>
        <v>0</v>
      </c>
      <c r="R645">
        <f t="shared" si="95"/>
        <v>624</v>
      </c>
      <c r="S645">
        <f t="shared" si="91"/>
        <v>6.2399999999999114</v>
      </c>
      <c r="T645" s="13">
        <f t="shared" si="92"/>
        <v>-39.377387845763515</v>
      </c>
      <c r="U645" s="14">
        <f t="shared" si="93"/>
        <v>-36.944890531202589</v>
      </c>
    </row>
    <row r="646" spans="1:21">
      <c r="A646">
        <f t="shared" si="88"/>
        <v>0</v>
      </c>
      <c r="B646">
        <f t="shared" si="94"/>
        <v>625</v>
      </c>
      <c r="C646">
        <f t="shared" si="89"/>
        <v>6.2499999999999112</v>
      </c>
      <c r="D646" s="13">
        <f>(Alfa1*SIN(miia*C646)-Alfa2*SIN(miib*C646))</f>
        <v>0.10586028442809248</v>
      </c>
      <c r="E646" s="14">
        <f>-(Alfa1*COS(miia*C646)-Alfa2*COS(miib*C646))</f>
        <v>68.086007200047305</v>
      </c>
      <c r="F646">
        <f>(miia*Alfa1*COS(miia*C646)-miib*Alfa2*COS(miib*C646))</f>
        <v>-9.5259503972217487</v>
      </c>
      <c r="G646">
        <f>miia*Alfa1*SIN(miia*C646)-miib*Alfa2*SIN(miib*C646)</f>
        <v>114.55774581753096</v>
      </c>
      <c r="Q646">
        <f t="shared" si="90"/>
        <v>0</v>
      </c>
      <c r="R646">
        <f t="shared" si="95"/>
        <v>625</v>
      </c>
      <c r="S646">
        <f t="shared" si="91"/>
        <v>6.2499999999999112</v>
      </c>
      <c r="T646" s="13">
        <f t="shared" si="92"/>
        <v>-39.377387845763515</v>
      </c>
      <c r="U646" s="14">
        <f t="shared" si="93"/>
        <v>-36.944890531202589</v>
      </c>
    </row>
    <row r="647" spans="1:21">
      <c r="A647">
        <f t="shared" si="88"/>
        <v>0</v>
      </c>
      <c r="B647">
        <f t="shared" si="94"/>
        <v>626</v>
      </c>
      <c r="C647">
        <f t="shared" si="89"/>
        <v>6.259999999999911</v>
      </c>
      <c r="D647" s="13">
        <f>(Alfa1*SIN(miia*C647)-Alfa2*SIN(miib*C647))</f>
        <v>3.6229784728750936E-2</v>
      </c>
      <c r="E647" s="14">
        <f>-(Alfa1*COS(miia*C647)-Alfa2*COS(miib*C647))</f>
        <v>69.062428092293345</v>
      </c>
      <c r="F647">
        <f>(miia*Alfa1*COS(miia*C647)-miib*Alfa2*COS(miib*C647))</f>
        <v>-4.6773477800357739</v>
      </c>
      <c r="G647">
        <f>miia*Alfa1*SIN(miia*C647)-miib*Alfa2*SIN(miib*C647)</f>
        <v>80.604640609087113</v>
      </c>
      <c r="Q647">
        <f t="shared" si="90"/>
        <v>0</v>
      </c>
      <c r="R647">
        <f t="shared" si="95"/>
        <v>626</v>
      </c>
      <c r="S647">
        <f t="shared" si="91"/>
        <v>6.259999999999911</v>
      </c>
      <c r="T647" s="13">
        <f t="shared" si="92"/>
        <v>-39.377387845763515</v>
      </c>
      <c r="U647" s="14">
        <f t="shared" si="93"/>
        <v>-36.944890531202589</v>
      </c>
    </row>
    <row r="648" spans="1:21">
      <c r="A648">
        <f t="shared" si="88"/>
        <v>0</v>
      </c>
      <c r="B648">
        <f t="shared" si="94"/>
        <v>627</v>
      </c>
      <c r="C648">
        <f t="shared" si="89"/>
        <v>6.2699999999999108</v>
      </c>
      <c r="D648" s="13">
        <f>(Alfa1*SIN(miia*C648)-Alfa2*SIN(miib*C648))</f>
        <v>6.6786027010503624E-3</v>
      </c>
      <c r="E648" s="14">
        <f>-(Alfa1*COS(miia*C648)-Alfa2*COS(miib*C648))</f>
        <v>69.696088836856006</v>
      </c>
      <c r="F648">
        <f>(miia*Alfa1*COS(miia*C648)-miib*Alfa2*COS(miib*C648))</f>
        <v>-1.5184546740141514</v>
      </c>
      <c r="G648">
        <f>miia*Alfa1*SIN(miia*C648)-miib*Alfa2*SIN(miib*C648)</f>
        <v>46.048367044554816</v>
      </c>
      <c r="Q648">
        <f t="shared" si="90"/>
        <v>0</v>
      </c>
      <c r="R648">
        <f t="shared" si="95"/>
        <v>627</v>
      </c>
      <c r="S648">
        <f t="shared" si="91"/>
        <v>6.2699999999999108</v>
      </c>
      <c r="T648" s="13">
        <f t="shared" si="92"/>
        <v>-39.377387845763515</v>
      </c>
      <c r="U648" s="14">
        <f t="shared" si="93"/>
        <v>-36.944890531202589</v>
      </c>
    </row>
    <row r="649" spans="1:21">
      <c r="A649">
        <f t="shared" si="88"/>
        <v>0</v>
      </c>
      <c r="B649">
        <f t="shared" si="94"/>
        <v>628</v>
      </c>
      <c r="C649">
        <f t="shared" si="89"/>
        <v>6.2799999999999105</v>
      </c>
      <c r="D649" s="13">
        <f>(Alfa1*SIN(miia*C649)-Alfa2*SIN(miib*C649))</f>
        <v>9.4256914590862273E-5</v>
      </c>
      <c r="E649" s="14">
        <f>-(Alfa1*COS(miia*C649)-Alfa2*COS(miib*C649))</f>
        <v>69.98224530772552</v>
      </c>
      <c r="F649">
        <f>(miia*Alfa1*COS(miia*C649)-miib*Alfa2*COS(miib*C649))</f>
        <v>-8.8769708327731678E-2</v>
      </c>
      <c r="G649">
        <f>miia*Alfa1*SIN(miia*C649)-miib*Alfa2*SIN(miib*C649)</f>
        <v>11.147161251238659</v>
      </c>
      <c r="Q649">
        <f t="shared" si="90"/>
        <v>0</v>
      </c>
      <c r="R649">
        <f t="shared" si="95"/>
        <v>628</v>
      </c>
      <c r="S649">
        <f t="shared" si="91"/>
        <v>6.2799999999999105</v>
      </c>
      <c r="T649" s="13">
        <f t="shared" si="92"/>
        <v>-39.377387845763515</v>
      </c>
      <c r="U649" s="14">
        <f t="shared" si="93"/>
        <v>-36.944890531202589</v>
      </c>
    </row>
    <row r="650" spans="1:21">
      <c r="A650">
        <f t="shared" si="88"/>
        <v>0</v>
      </c>
      <c r="B650">
        <f t="shared" si="94"/>
        <v>629</v>
      </c>
      <c r="C650">
        <f t="shared" si="89"/>
        <v>6.2899999999999103</v>
      </c>
      <c r="D650" s="13">
        <f>(Alfa1*SIN(miia*C650)-Alfa2*SIN(miib*C650))</f>
        <v>-9.2278301784420869E-4</v>
      </c>
      <c r="E650" s="14">
        <f>-(Alfa1*COS(miia*C650)-Alfa2*COS(miib*C650))</f>
        <v>69.91875351839748</v>
      </c>
      <c r="F650">
        <f>(miia*Alfa1*COS(miia*C650)-miib*Alfa2*COS(miib*C650))</f>
        <v>-0.40615379437147681</v>
      </c>
      <c r="G650">
        <f>miia*Alfa1*SIN(miia*C650)-miib*Alfa2*SIN(miib*C650)</f>
        <v>-23.837582054350946</v>
      </c>
      <c r="Q650">
        <f t="shared" si="90"/>
        <v>0</v>
      </c>
      <c r="R650">
        <f t="shared" si="95"/>
        <v>629</v>
      </c>
      <c r="S650">
        <f t="shared" si="91"/>
        <v>6.2899999999999103</v>
      </c>
      <c r="T650" s="13">
        <f t="shared" si="92"/>
        <v>-39.377387845763515</v>
      </c>
      <c r="U650" s="14">
        <f t="shared" si="93"/>
        <v>-36.944890531202589</v>
      </c>
    </row>
    <row r="651" spans="1:21">
      <c r="A651">
        <f t="shared" si="88"/>
        <v>0</v>
      </c>
      <c r="B651">
        <f t="shared" si="94"/>
        <v>630</v>
      </c>
      <c r="C651">
        <f t="shared" si="89"/>
        <v>6.2999999999999101</v>
      </c>
      <c r="D651" s="13">
        <f>(Alfa1*SIN(miia*C651)-Alfa2*SIN(miib*C651))</f>
        <v>-1.3841591882469917E-2</v>
      </c>
      <c r="E651" s="14">
        <f>-(Alfa1*COS(miia*C651)-Alfa2*COS(miib*C651))</f>
        <v>69.506089256263905</v>
      </c>
      <c r="F651">
        <f>(miia*Alfa1*COS(miia*C651)-miib*Alfa2*COS(miib*C651))</f>
        <v>-2.4666427273747047</v>
      </c>
      <c r="G651">
        <f>miia*Alfa1*SIN(miia*C651)-miib*Alfa2*SIN(miib*C651)</f>
        <v>-58.643703065085838</v>
      </c>
      <c r="Q651">
        <f t="shared" si="90"/>
        <v>0</v>
      </c>
      <c r="R651">
        <f t="shared" si="95"/>
        <v>630</v>
      </c>
      <c r="S651">
        <f t="shared" si="91"/>
        <v>6.2999999999999101</v>
      </c>
      <c r="T651" s="13">
        <f t="shared" si="92"/>
        <v>-39.377387845763515</v>
      </c>
      <c r="U651" s="14">
        <f t="shared" si="93"/>
        <v>-36.944890531202589</v>
      </c>
    </row>
    <row r="652" spans="1:21">
      <c r="A652">
        <f t="shared" si="88"/>
        <v>0</v>
      </c>
      <c r="B652">
        <f t="shared" si="94"/>
        <v>631</v>
      </c>
      <c r="C652">
        <f t="shared" si="89"/>
        <v>6.3099999999999099</v>
      </c>
      <c r="D652" s="13">
        <f>(Alfa1*SIN(miia*C652)-Alfa2*SIN(miib*C652))</f>
        <v>-5.5982554654962158E-2</v>
      </c>
      <c r="E652" s="14">
        <f>-(Alfa1*COS(miia*C652)-Alfa2*COS(miib*C652))</f>
        <v>68.747343725124409</v>
      </c>
      <c r="F652">
        <f>(miia*Alfa1*COS(miia*C652)-miib*Alfa2*COS(miib*C652))</f>
        <v>-6.2444887775303073</v>
      </c>
      <c r="G652">
        <f>miia*Alfa1*SIN(miia*C652)-miib*Alfa2*SIN(miib*C652)</f>
        <v>-93.010677852415569</v>
      </c>
      <c r="Q652">
        <f t="shared" si="90"/>
        <v>0</v>
      </c>
      <c r="R652">
        <f t="shared" si="95"/>
        <v>631</v>
      </c>
      <c r="S652">
        <f t="shared" si="91"/>
        <v>6.3099999999999099</v>
      </c>
      <c r="T652" s="13">
        <f t="shared" si="92"/>
        <v>-39.377387845763515</v>
      </c>
      <c r="U652" s="14">
        <f t="shared" si="93"/>
        <v>-36.944890531202589</v>
      </c>
    </row>
    <row r="653" spans="1:21">
      <c r="A653">
        <f t="shared" si="88"/>
        <v>0</v>
      </c>
      <c r="B653">
        <f t="shared" si="94"/>
        <v>632</v>
      </c>
      <c r="C653">
        <f t="shared" si="89"/>
        <v>6.3199999999999097</v>
      </c>
      <c r="D653" s="13">
        <f>(Alfa1*SIN(miia*C653)-Alfa2*SIN(miib*C653))</f>
        <v>-0.14430069236304632</v>
      </c>
      <c r="E653" s="14">
        <f>-(Alfa1*COS(miia*C653)-Alfa2*COS(miib*C653))</f>
        <v>67.64819523836475</v>
      </c>
      <c r="F653">
        <f>(miia*Alfa1*COS(miia*C653)-miib*Alfa2*COS(miib*C653))</f>
        <v>-11.692430850127863</v>
      </c>
      <c r="G653">
        <f>miia*Alfa1*SIN(miia*C653)-miib*Alfa2*SIN(miib*C653)</f>
        <v>-126.68200336246818</v>
      </c>
      <c r="Q653">
        <f t="shared" si="90"/>
        <v>0</v>
      </c>
      <c r="R653">
        <f t="shared" si="95"/>
        <v>632</v>
      </c>
      <c r="S653">
        <f t="shared" si="91"/>
        <v>6.3199999999999097</v>
      </c>
      <c r="T653" s="13">
        <f t="shared" si="92"/>
        <v>-39.377387845763515</v>
      </c>
      <c r="U653" s="14">
        <f t="shared" si="93"/>
        <v>-36.944890531202589</v>
      </c>
    </row>
    <row r="654" spans="1:21">
      <c r="A654">
        <f t="shared" si="88"/>
        <v>0</v>
      </c>
      <c r="B654">
        <f t="shared" si="94"/>
        <v>633</v>
      </c>
      <c r="C654">
        <f t="shared" si="89"/>
        <v>6.3299999999999095</v>
      </c>
      <c r="D654" s="13">
        <f>(Alfa1*SIN(miia*C654)-Alfa2*SIN(miib*C654))</f>
        <v>-0.29517282197127415</v>
      </c>
      <c r="E654" s="14">
        <f>-(Alfa1*COS(miia*C654)-Alfa2*COS(miib*C654))</f>
        <v>66.216857239188315</v>
      </c>
      <c r="F654">
        <f>(miia*Alfa1*COS(miia*C654)-miib*Alfa2*COS(miib*C654))</f>
        <v>-18.742190483098796</v>
      </c>
      <c r="G654">
        <f>miia*Alfa1*SIN(miia*C654)-miib*Alfa2*SIN(miib*C654)</f>
        <v>-159.40754315402202</v>
      </c>
      <c r="Q654">
        <f t="shared" si="90"/>
        <v>0</v>
      </c>
      <c r="R654">
        <f t="shared" si="95"/>
        <v>633</v>
      </c>
      <c r="S654">
        <f t="shared" si="91"/>
        <v>6.3299999999999095</v>
      </c>
      <c r="T654" s="13">
        <f t="shared" si="92"/>
        <v>-39.377387845763515</v>
      </c>
      <c r="U654" s="14">
        <f t="shared" si="93"/>
        <v>-36.944890531202589</v>
      </c>
    </row>
    <row r="655" spans="1:21">
      <c r="A655">
        <f t="shared" si="88"/>
        <v>0</v>
      </c>
      <c r="B655">
        <f t="shared" si="94"/>
        <v>634</v>
      </c>
      <c r="C655">
        <f t="shared" si="89"/>
        <v>6.3399999999999093</v>
      </c>
      <c r="D655" s="13">
        <f>(Alfa1*SIN(miia*C655)-Alfa2*SIN(miib*C655))</f>
        <v>-0.52419078547128173</v>
      </c>
      <c r="E655" s="14">
        <f>-(Alfa1*COS(miia*C655)-Alfa2*COS(miib*C655))</f>
        <v>64.464003155377867</v>
      </c>
      <c r="F655">
        <f>(miia*Alfa1*COS(miia*C655)-miib*Alfa2*COS(miib*C655))</f>
        <v>-27.305188666692572</v>
      </c>
      <c r="G655">
        <f>miia*Alfa1*SIN(miia*C655)-miib*Alfa2*SIN(miib*C655)</f>
        <v>-190.94581098329766</v>
      </c>
      <c r="Q655">
        <f t="shared" si="90"/>
        <v>0</v>
      </c>
      <c r="R655">
        <f t="shared" si="95"/>
        <v>634</v>
      </c>
      <c r="S655">
        <f t="shared" si="91"/>
        <v>6.3399999999999093</v>
      </c>
      <c r="T655" s="13">
        <f t="shared" si="92"/>
        <v>-39.377387845763515</v>
      </c>
      <c r="U655" s="14">
        <f t="shared" si="93"/>
        <v>-36.944890531202589</v>
      </c>
    </row>
    <row r="656" spans="1:21">
      <c r="A656">
        <f t="shared" si="88"/>
        <v>0</v>
      </c>
      <c r="B656">
        <f t="shared" si="94"/>
        <v>635</v>
      </c>
      <c r="C656">
        <f t="shared" si="89"/>
        <v>6.3499999999999091</v>
      </c>
      <c r="D656" s="13">
        <f>(Alfa1*SIN(miia*C656)-Alfa2*SIN(miib*C656))</f>
        <v>-0.84596292198964207</v>
      </c>
      <c r="E656" s="14">
        <f>-(Alfa1*COS(miia*C656)-Alfa2*COS(miib*C656))</f>
        <v>62.402668822114642</v>
      </c>
      <c r="F656">
        <f>(miia*Alfa1*COS(miia*C656)-miib*Alfa2*COS(miib*C656))</f>
        <v>-37.273476236569707</v>
      </c>
      <c r="G656">
        <f>miia*Alfa1*SIN(miia*C656)-miib*Alfa2*SIN(miib*C656)</f>
        <v>-221.06616995788124</v>
      </c>
      <c r="Q656">
        <f t="shared" si="90"/>
        <v>0</v>
      </c>
      <c r="R656">
        <f t="shared" si="95"/>
        <v>635</v>
      </c>
      <c r="S656">
        <f t="shared" si="91"/>
        <v>6.3499999999999091</v>
      </c>
      <c r="T656" s="13">
        <f t="shared" si="92"/>
        <v>-39.377387845763515</v>
      </c>
      <c r="U656" s="14">
        <f t="shared" si="93"/>
        <v>-36.944890531202589</v>
      </c>
    </row>
    <row r="657" spans="1:21">
      <c r="A657">
        <f t="shared" si="88"/>
        <v>0</v>
      </c>
      <c r="B657">
        <f t="shared" si="94"/>
        <v>636</v>
      </c>
      <c r="C657">
        <f t="shared" si="89"/>
        <v>6.3599999999999088</v>
      </c>
      <c r="D657" s="13">
        <f>(Alfa1*SIN(miia*C657)-Alfa2*SIN(miib*C657))</f>
        <v>-1.2739258733645329</v>
      </c>
      <c r="E657" s="14">
        <f>-(Alfa1*COS(miia*C657)-Alfa2*COS(miib*C657))</f>
        <v>60.048133425148293</v>
      </c>
      <c r="F657">
        <f>(miia*Alfa1*COS(miia*C657)-miib*Alfa2*COS(miib*C657))</f>
        <v>-48.520868430801983</v>
      </c>
      <c r="G657">
        <f>miia*Alfa1*SIN(miia*C657)-miib*Alfa2*SIN(miib*C657)</f>
        <v>-249.55092582068062</v>
      </c>
      <c r="Q657">
        <f t="shared" si="90"/>
        <v>0</v>
      </c>
      <c r="R657">
        <f t="shared" si="95"/>
        <v>636</v>
      </c>
      <c r="S657">
        <f t="shared" si="91"/>
        <v>6.3599999999999088</v>
      </c>
      <c r="T657" s="13">
        <f t="shared" si="92"/>
        <v>-39.377387845763515</v>
      </c>
      <c r="U657" s="14">
        <f t="shared" si="93"/>
        <v>-36.944890531202589</v>
      </c>
    </row>
    <row r="658" spans="1:21">
      <c r="A658">
        <f t="shared" si="88"/>
        <v>0</v>
      </c>
      <c r="B658">
        <f t="shared" si="94"/>
        <v>637</v>
      </c>
      <c r="C658">
        <f t="shared" si="89"/>
        <v>6.3699999999999086</v>
      </c>
      <c r="D658" s="13">
        <f>(Alfa1*SIN(miia*C658)-Alfa2*SIN(miib*C658))</f>
        <v>-1.8201687091274188</v>
      </c>
      <c r="E658" s="14">
        <f>-(Alfa1*COS(miia*C658)-Alfa2*COS(miib*C658))</f>
        <v>57.417780125918469</v>
      </c>
      <c r="F658">
        <f>(miia*Alfa1*COS(miia*C658)-miib*Alfa2*COS(miib*C658))</f>
        <v>-60.904272134775653</v>
      </c>
      <c r="G658">
        <f>miia*Alfa1*SIN(miia*C658)-miib*Alfa2*SIN(miib*C658)</f>
        <v>-276.19729397630408</v>
      </c>
      <c r="Q658">
        <f t="shared" si="90"/>
        <v>0</v>
      </c>
      <c r="R658">
        <f t="shared" si="95"/>
        <v>637</v>
      </c>
      <c r="S658">
        <f t="shared" si="91"/>
        <v>6.3699999999999086</v>
      </c>
      <c r="T658" s="13">
        <f t="shared" si="92"/>
        <v>-39.377387845763515</v>
      </c>
      <c r="U658" s="14">
        <f t="shared" si="93"/>
        <v>-36.944890531202589</v>
      </c>
    </row>
    <row r="659" spans="1:21">
      <c r="A659">
        <f t="shared" si="88"/>
        <v>0</v>
      </c>
      <c r="B659">
        <f t="shared" si="94"/>
        <v>638</v>
      </c>
      <c r="C659">
        <f t="shared" si="89"/>
        <v>6.3799999999999084</v>
      </c>
      <c r="D659" s="13">
        <f>(Alfa1*SIN(miia*C659)-Alfa2*SIN(miib*C659))</f>
        <v>-2.4952712322044235</v>
      </c>
      <c r="E659" s="14">
        <f>-(Alfa1*COS(miia*C659)-Alfa2*COS(miib*C659))</f>
        <v>54.530937727998158</v>
      </c>
      <c r="F659">
        <f>(miia*Alfa1*COS(miia*C659)-miib*Alfa2*COS(miib*C659))</f>
        <v>-74.265192386519402</v>
      </c>
      <c r="G659">
        <f>miia*Alfa1*SIN(miia*C659)-miib*Alfa2*SIN(miib*C659)</f>
        <v>-300.81922112614285</v>
      </c>
      <c r="Q659">
        <f t="shared" si="90"/>
        <v>0</v>
      </c>
      <c r="R659">
        <f t="shared" si="95"/>
        <v>638</v>
      </c>
      <c r="S659">
        <f t="shared" si="91"/>
        <v>6.3799999999999084</v>
      </c>
      <c r="T659" s="13">
        <f t="shared" si="92"/>
        <v>-39.377387845763515</v>
      </c>
      <c r="U659" s="14">
        <f t="shared" si="93"/>
        <v>-36.944890531202589</v>
      </c>
    </row>
    <row r="660" spans="1:21">
      <c r="A660">
        <f t="shared" si="88"/>
        <v>0</v>
      </c>
      <c r="B660">
        <f t="shared" si="94"/>
        <v>639</v>
      </c>
      <c r="C660">
        <f t="shared" si="89"/>
        <v>6.3899999999999082</v>
      </c>
      <c r="D660" s="13">
        <f>(Alfa1*SIN(miia*C660)-Alfa2*SIN(miib*C660))</f>
        <v>-3.308158183173056</v>
      </c>
      <c r="E660" s="14">
        <f>-(Alfa1*COS(miia*C660)-Alfa2*COS(miib*C660))</f>
        <v>51.408704928499134</v>
      </c>
      <c r="F660">
        <f>(miia*Alfa1*COS(miia*C660)-miib*Alfa2*COS(miib*C660))</f>
        <v>-88.431402898083633</v>
      </c>
      <c r="G660">
        <f>miia*Alfa1*SIN(miia*C660)-miib*Alfa2*SIN(miib*C660)</f>
        <v>-323.24904382218597</v>
      </c>
      <c r="Q660">
        <f t="shared" si="90"/>
        <v>0</v>
      </c>
      <c r="R660">
        <f t="shared" si="95"/>
        <v>639</v>
      </c>
      <c r="S660">
        <f t="shared" si="91"/>
        <v>6.3899999999999082</v>
      </c>
      <c r="T660" s="13">
        <f t="shared" si="92"/>
        <v>-39.377387845763515</v>
      </c>
      <c r="U660" s="14">
        <f t="shared" si="93"/>
        <v>-36.944890531202589</v>
      </c>
    </row>
    <row r="661" spans="1:21">
      <c r="A661">
        <f t="shared" si="88"/>
        <v>0</v>
      </c>
      <c r="B661">
        <f t="shared" si="94"/>
        <v>640</v>
      </c>
      <c r="C661">
        <f t="shared" si="89"/>
        <v>6.399999999999908</v>
      </c>
      <c r="D661" s="13">
        <f>(Alfa1*SIN(miia*C661)-Alfa2*SIN(miib*C661))</f>
        <v>-4.2659709000109096</v>
      </c>
      <c r="E661" s="14">
        <f>-(Alfa1*COS(miia*C661)-Alfa2*COS(miib*C661))</f>
        <v>48.073758867025028</v>
      </c>
      <c r="F661">
        <f>(miia*Alfa1*COS(miia*C661)-miib*Alfa2*COS(miib*C661))</f>
        <v>-103.2187636844852</v>
      </c>
      <c r="G661">
        <f>miia*Alfa1*SIN(miia*C661)-miib*Alfa2*SIN(miib*C661)</f>
        <v>-343.33896786880456</v>
      </c>
      <c r="Q661">
        <f t="shared" si="90"/>
        <v>0</v>
      </c>
      <c r="R661">
        <f t="shared" si="95"/>
        <v>640</v>
      </c>
      <c r="S661">
        <f t="shared" si="91"/>
        <v>6.399999999999908</v>
      </c>
      <c r="T661" s="13">
        <f t="shared" si="92"/>
        <v>-39.377387845763515</v>
      </c>
      <c r="U661" s="14">
        <f t="shared" si="93"/>
        <v>-36.944890531202589</v>
      </c>
    </row>
    <row r="662" spans="1:21">
      <c r="A662">
        <f t="shared" ref="A662:A725" si="96">IF(B662=$AC$1,1,0)</f>
        <v>0</v>
      </c>
      <c r="B662">
        <f t="shared" si="94"/>
        <v>641</v>
      </c>
      <c r="C662">
        <f t="shared" ref="C662:C725" si="97">C661+dt</f>
        <v>6.4099999999999078</v>
      </c>
      <c r="D662" s="13">
        <f>(Alfa1*SIN(miia*C662)-Alfa2*SIN(miib*C662))</f>
        <v>-5.3739578135670563</v>
      </c>
      <c r="E662" s="14">
        <f>-(Alfa1*COS(miia*C662)-Alfa2*COS(miib*C662))</f>
        <v>44.550149836698012</v>
      </c>
      <c r="F662">
        <f>(miia*Alfa1*COS(miia*C662)-miib*Alfa2*COS(miib*C662))</f>
        <v>-118.43316739711543</v>
      </c>
      <c r="G662">
        <f>miia*Alfa1*SIN(miia*C662)-miib*Alfa2*SIN(miib*C662)</f>
        <v>-360.96235428029706</v>
      </c>
      <c r="Q662">
        <f t="shared" ref="Q662:Q725" si="98">IF(R662=$AC$1,1,0)</f>
        <v>0</v>
      </c>
      <c r="R662">
        <f t="shared" si="95"/>
        <v>641</v>
      </c>
      <c r="S662">
        <f t="shared" ref="S662:S725" si="99">S661+dt</f>
        <v>6.4099999999999078</v>
      </c>
      <c r="T662" s="13">
        <f t="shared" ref="T662:T725" si="100">IF(R662&lt;MAX_TIME,Aktina*SIN(epsilon*S662)*COS(D*S662),Aktina*SIN(epsilon*MAX_TIME*dt)*COS(D*MAX_TIME*dt))</f>
        <v>-39.377387845763515</v>
      </c>
      <c r="U662" s="14">
        <f t="shared" ref="U662:U725" si="101">IF(R662&lt;MAX_TIME,Aktina*COS(epsilon*S662)*COS(D*S662),Aktina*COS(epsilon*MAX_TIME*dt)*COS(D*MAX_TIME*dt))</f>
        <v>-36.944890531202589</v>
      </c>
    </row>
    <row r="663" spans="1:21">
      <c r="A663">
        <f t="shared" si="96"/>
        <v>0</v>
      </c>
      <c r="B663">
        <f t="shared" ref="B663:B726" si="102">B662+1</f>
        <v>642</v>
      </c>
      <c r="C663">
        <f t="shared" si="97"/>
        <v>6.4199999999999076</v>
      </c>
      <c r="D663" s="13">
        <f>(Alfa1*SIN(miia*C663)-Alfa2*SIN(miib*C663))</f>
        <v>-6.6353849682453792</v>
      </c>
      <c r="E663" s="14">
        <f>-(Alfa1*COS(miia*C663)-Alfa2*COS(miib*C663))</f>
        <v>40.863084155217166</v>
      </c>
      <c r="F663">
        <f>(miia*Alfa1*COS(miia*C663)-miib*Alfa2*COS(miib*C663))</f>
        <v>-133.87259464837328</v>
      </c>
      <c r="G663">
        <f>miia*Alfa1*SIN(miia*C663)-miib*Alfa2*SIN(miib*C663)</f>
        <v>-376.01479942211506</v>
      </c>
      <c r="Q663">
        <f t="shared" si="98"/>
        <v>0</v>
      </c>
      <c r="R663">
        <f t="shared" ref="R663:R726" si="103">R662+1</f>
        <v>642</v>
      </c>
      <c r="S663">
        <f t="shared" si="99"/>
        <v>6.4199999999999076</v>
      </c>
      <c r="T663" s="13">
        <f t="shared" si="100"/>
        <v>-39.377387845763515</v>
      </c>
      <c r="U663" s="14">
        <f t="shared" si="101"/>
        <v>-36.944890531202589</v>
      </c>
    </row>
    <row r="664" spans="1:21">
      <c r="A664">
        <f t="shared" si="96"/>
        <v>0</v>
      </c>
      <c r="B664">
        <f t="shared" si="102"/>
        <v>643</v>
      </c>
      <c r="C664">
        <f t="shared" si="97"/>
        <v>6.4299999999999073</v>
      </c>
      <c r="D664" s="13">
        <f>(Alfa1*SIN(miia*C664)-Alfa2*SIN(miib*C664))</f>
        <v>-8.0514675545273917</v>
      </c>
      <c r="E664" s="14">
        <f>-(Alfa1*COS(miia*C664)-Alfa2*COS(miib*C664))</f>
        <v>37.038697307500392</v>
      </c>
      <c r="F664">
        <f>(miia*Alfa1*COS(miia*C664)-miib*Alfa2*COS(miib*C664))</f>
        <v>-149.32925750181707</v>
      </c>
      <c r="G664">
        <f>miia*Alfa1*SIN(miia*C664)-miib*Alfa2*SIN(miib*C664)</f>
        <v>-388.41499900627389</v>
      </c>
      <c r="Q664">
        <f t="shared" si="98"/>
        <v>0</v>
      </c>
      <c r="R664">
        <f t="shared" si="103"/>
        <v>643</v>
      </c>
      <c r="S664">
        <f t="shared" si="99"/>
        <v>6.4299999999999073</v>
      </c>
      <c r="T664" s="13">
        <f t="shared" si="100"/>
        <v>-39.377387845763515</v>
      </c>
      <c r="U664" s="14">
        <f t="shared" si="101"/>
        <v>-36.944890531202589</v>
      </c>
    </row>
    <row r="665" spans="1:21">
      <c r="A665">
        <f t="shared" si="96"/>
        <v>0</v>
      </c>
      <c r="B665">
        <f t="shared" si="102"/>
        <v>644</v>
      </c>
      <c r="C665">
        <f t="shared" si="97"/>
        <v>6.4399999999999071</v>
      </c>
      <c r="D665" s="13">
        <f>(Alfa1*SIN(miia*C665)-Alfa2*SIN(miib*C665))</f>
        <v>-9.6213232270026765</v>
      </c>
      <c r="E665" s="14">
        <f>-(Alfa1*COS(miia*C665)-Alfa2*COS(miib*C665))</f>
        <v>33.103819564127093</v>
      </c>
      <c r="F665">
        <f>(miia*Alfa1*COS(miia*C665)-miib*Alfa2*COS(miib*C665))</f>
        <v>-164.59180939836483</v>
      </c>
      <c r="G665">
        <f>miia*Alfa1*SIN(miia*C665)-miib*Alfa2*SIN(miib*C665)</f>
        <v>-398.10538775597479</v>
      </c>
      <c r="Q665">
        <f t="shared" si="98"/>
        <v>0</v>
      </c>
      <c r="R665">
        <f t="shared" si="103"/>
        <v>644</v>
      </c>
      <c r="S665">
        <f t="shared" si="99"/>
        <v>6.4399999999999071</v>
      </c>
      <c r="T665" s="13">
        <f t="shared" si="100"/>
        <v>-39.377387845763515</v>
      </c>
      <c r="U665" s="14">
        <f t="shared" si="101"/>
        <v>-36.944890531202589</v>
      </c>
    </row>
    <row r="666" spans="1:21">
      <c r="A666">
        <f t="shared" si="96"/>
        <v>0</v>
      </c>
      <c r="B666">
        <f t="shared" si="102"/>
        <v>645</v>
      </c>
      <c r="C666">
        <f t="shared" si="97"/>
        <v>6.4499999999999069</v>
      </c>
      <c r="D666" s="13">
        <f>(Alfa1*SIN(miia*C666)-Alfa2*SIN(miib*C666))</f>
        <v>-11.341947760672635</v>
      </c>
      <c r="E666" s="14">
        <f>-(Alfa1*COS(miia*C666)-Alfa2*COS(miib*C666))</f>
        <v>29.085736350562023</v>
      </c>
      <c r="F666">
        <f>(miia*Alfa1*COS(miia*C666)-miib*Alfa2*COS(miib*C666))</f>
        <v>-179.44759910334827</v>
      </c>
      <c r="G666">
        <f>miia*Alfa1*SIN(miia*C666)-miib*Alfa2*SIN(miib*C666)</f>
        <v>-405.0525487798248</v>
      </c>
      <c r="Q666">
        <f t="shared" si="98"/>
        <v>0</v>
      </c>
      <c r="R666">
        <f t="shared" si="103"/>
        <v>645</v>
      </c>
      <c r="S666">
        <f t="shared" si="99"/>
        <v>6.4499999999999069</v>
      </c>
      <c r="T666" s="13">
        <f t="shared" si="100"/>
        <v>-39.377387845763515</v>
      </c>
      <c r="U666" s="14">
        <f t="shared" si="101"/>
        <v>-36.944890531202589</v>
      </c>
    </row>
    <row r="667" spans="1:21">
      <c r="A667">
        <f t="shared" si="96"/>
        <v>0</v>
      </c>
      <c r="B667">
        <f t="shared" si="102"/>
        <v>646</v>
      </c>
      <c r="C667">
        <f t="shared" si="97"/>
        <v>6.4599999999999067</v>
      </c>
      <c r="D667" s="13">
        <f>(Alfa1*SIN(miia*C667)-Alfa2*SIN(miib*C667))</f>
        <v>-13.208213371643275</v>
      </c>
      <c r="E667" s="14">
        <f>-(Alfa1*COS(miia*C667)-Alfa2*COS(miib*C667))</f>
        <v>25.011945690368037</v>
      </c>
      <c r="F667">
        <f>(miia*Alfa1*COS(miia*C667)-miib*Alfa2*COS(miib*C667))</f>
        <v>-193.68494579818446</v>
      </c>
      <c r="G667">
        <f>miia*Alfa1*SIN(miia*C667)-miib*Alfa2*SIN(miib*C667)</f>
        <v>-409.24738897971667</v>
      </c>
      <c r="Q667">
        <f t="shared" si="98"/>
        <v>0</v>
      </c>
      <c r="R667">
        <f t="shared" si="103"/>
        <v>646</v>
      </c>
      <c r="S667">
        <f t="shared" si="99"/>
        <v>6.4599999999999067</v>
      </c>
      <c r="T667" s="13">
        <f t="shared" si="100"/>
        <v>-39.377387845763515</v>
      </c>
      <c r="U667" s="14">
        <f t="shared" si="101"/>
        <v>-36.944890531202589</v>
      </c>
    </row>
    <row r="668" spans="1:21">
      <c r="A668">
        <f t="shared" si="96"/>
        <v>0</v>
      </c>
      <c r="B668">
        <f t="shared" si="102"/>
        <v>647</v>
      </c>
      <c r="C668">
        <f t="shared" si="97"/>
        <v>6.4699999999999065</v>
      </c>
      <c r="D668" s="13">
        <f>(Alfa1*SIN(miia*C668)-Alfa2*SIN(miib*C668))</f>
        <v>-15.212889798209414</v>
      </c>
      <c r="E668" s="14">
        <f>-(Alfa1*COS(miia*C668)-Alfa2*COS(miib*C668))</f>
        <v>20.909915070798231</v>
      </c>
      <c r="F668">
        <f>(miia*Alfa1*COS(miia*C668)-miib*Alfa2*COS(miib*C668))</f>
        <v>-207.09541220889287</v>
      </c>
      <c r="G668">
        <f>miia*Alfa1*SIN(miia*C668)-miib*Alfa2*SIN(miib*C668)</f>
        <v>-410.70507913587551</v>
      </c>
      <c r="Q668">
        <f t="shared" si="98"/>
        <v>0</v>
      </c>
      <c r="R668">
        <f t="shared" si="103"/>
        <v>647</v>
      </c>
      <c r="S668">
        <f t="shared" si="99"/>
        <v>6.4699999999999065</v>
      </c>
      <c r="T668" s="13">
        <f t="shared" si="100"/>
        <v>-39.377387845763515</v>
      </c>
      <c r="U668" s="14">
        <f t="shared" si="101"/>
        <v>-36.944890531202589</v>
      </c>
    </row>
    <row r="669" spans="1:21">
      <c r="A669">
        <f t="shared" si="96"/>
        <v>0</v>
      </c>
      <c r="B669">
        <f t="shared" si="102"/>
        <v>648</v>
      </c>
      <c r="C669">
        <f t="shared" si="97"/>
        <v>6.4799999999999063</v>
      </c>
      <c r="D669" s="13">
        <f>(Alfa1*SIN(miia*C669)-Alfa2*SIN(miib*C669))</f>
        <v>-17.346688007068586</v>
      </c>
      <c r="E669" s="14">
        <f>-(Alfa1*COS(miia*C669)-Alfa2*COS(miib*C669))</f>
        <v>16.806840081051984</v>
      </c>
      <c r="F669">
        <f>(miia*Alfa1*COS(miia*C669)-miib*Alfa2*COS(miib*C669))</f>
        <v>-219.47605266401195</v>
      </c>
      <c r="G669">
        <f>miia*Alfa1*SIN(miia*C669)-miib*Alfa2*SIN(miib*C669)</f>
        <v>-409.46475964457818</v>
      </c>
      <c r="Q669">
        <f t="shared" si="98"/>
        <v>0</v>
      </c>
      <c r="R669">
        <f t="shared" si="103"/>
        <v>648</v>
      </c>
      <c r="S669">
        <f t="shared" si="99"/>
        <v>6.4799999999999063</v>
      </c>
      <c r="T669" s="13">
        <f t="shared" si="100"/>
        <v>-39.377387845763515</v>
      </c>
      <c r="U669" s="14">
        <f t="shared" si="101"/>
        <v>-36.944890531202589</v>
      </c>
    </row>
    <row r="670" spans="1:21">
      <c r="A670">
        <f t="shared" si="96"/>
        <v>0</v>
      </c>
      <c r="B670">
        <f t="shared" si="102"/>
        <v>649</v>
      </c>
      <c r="C670">
        <f t="shared" si="97"/>
        <v>6.4899999999999061</v>
      </c>
      <c r="D670" s="13">
        <f>(Alfa1*SIN(miia*C670)-Alfa2*SIN(miib*C670))</f>
        <v>-19.598326159287133</v>
      </c>
      <c r="E670" s="14">
        <f>-(Alfa1*COS(miia*C670)-Alfa2*COS(miib*C670))</f>
        <v>12.729407152119087</v>
      </c>
      <c r="F670">
        <f>(miia*Alfa1*COS(miia*C670)-miib*Alfa2*COS(miib*C670))</f>
        <v>-230.63161320655678</v>
      </c>
      <c r="G670">
        <f>miia*Alfa1*SIN(miia*C670)-miib*Alfa2*SIN(miib*C670)</f>
        <v>-405.58901520533101</v>
      </c>
      <c r="Q670">
        <f t="shared" si="98"/>
        <v>0</v>
      </c>
      <c r="R670">
        <f t="shared" si="103"/>
        <v>649</v>
      </c>
      <c r="S670">
        <f t="shared" si="99"/>
        <v>6.4899999999999061</v>
      </c>
      <c r="T670" s="13">
        <f t="shared" si="100"/>
        <v>-39.377387845763515</v>
      </c>
      <c r="U670" s="14">
        <f t="shared" si="101"/>
        <v>-36.944890531202589</v>
      </c>
    </row>
    <row r="671" spans="1:21">
      <c r="A671">
        <f t="shared" si="96"/>
        <v>0</v>
      </c>
      <c r="B671">
        <f t="shared" si="102"/>
        <v>650</v>
      </c>
      <c r="C671">
        <f t="shared" si="97"/>
        <v>6.4999999999999059</v>
      </c>
      <c r="D671" s="13">
        <f>(Alfa1*SIN(miia*C671)-Alfa2*SIN(miib*C671))</f>
        <v>-21.954617244013804</v>
      </c>
      <c r="E671" s="14">
        <f>-(Alfa1*COS(miia*C671)-Alfa2*COS(miib*C671))</f>
        <v>8.7035626826768571</v>
      </c>
      <c r="F671">
        <f>(miia*Alfa1*COS(miia*C671)-miib*Alfa2*COS(miib*C671))</f>
        <v>-240.37666134647304</v>
      </c>
      <c r="G671">
        <f>miia*Alfa1*SIN(miia*C671)-miib*Alfa2*SIN(miib*C671)</f>
        <v>-399.16312404178984</v>
      </c>
      <c r="Q671">
        <f t="shared" si="98"/>
        <v>0</v>
      </c>
      <c r="R671">
        <f t="shared" si="103"/>
        <v>650</v>
      </c>
      <c r="S671">
        <f t="shared" si="99"/>
        <v>6.4999999999999059</v>
      </c>
      <c r="T671" s="13">
        <f t="shared" si="100"/>
        <v>-39.377387845763515</v>
      </c>
      <c r="U671" s="14">
        <f t="shared" si="101"/>
        <v>-36.944890531202589</v>
      </c>
    </row>
    <row r="672" spans="1:21">
      <c r="A672">
        <f t="shared" si="96"/>
        <v>0</v>
      </c>
      <c r="B672">
        <f t="shared" si="102"/>
        <v>651</v>
      </c>
      <c r="C672">
        <f t="shared" si="97"/>
        <v>6.5099999999999056</v>
      </c>
      <c r="D672" s="13">
        <f>(Alfa1*SIN(miia*C672)-Alfa2*SIN(miib*C672))</f>
        <v>-24.400577567050753</v>
      </c>
      <c r="E672" s="14">
        <f>-(Alfa1*COS(miia*C672)-Alfa2*COS(miib*C672))</f>
        <v>4.7542907684515683</v>
      </c>
      <c r="F672">
        <f>(miia*Alfa1*COS(miia*C672)-miib*Alfa2*COS(miib*C672))</f>
        <v>-248.53762372681035</v>
      </c>
      <c r="G672">
        <f>miia*Alfa1*SIN(miia*C672)-miib*Alfa2*SIN(miib*C672)</f>
        <v>-390.29408947151398</v>
      </c>
      <c r="Q672">
        <f t="shared" si="98"/>
        <v>0</v>
      </c>
      <c r="R672">
        <f t="shared" si="103"/>
        <v>651</v>
      </c>
      <c r="S672">
        <f t="shared" si="99"/>
        <v>6.5099999999999056</v>
      </c>
      <c r="T672" s="13">
        <f t="shared" si="100"/>
        <v>-39.377387845763515</v>
      </c>
      <c r="U672" s="14">
        <f t="shared" si="101"/>
        <v>-36.944890531202589</v>
      </c>
    </row>
    <row r="673" spans="1:21">
      <c r="A673">
        <f t="shared" si="96"/>
        <v>0</v>
      </c>
      <c r="B673">
        <f t="shared" si="102"/>
        <v>652</v>
      </c>
      <c r="C673">
        <f t="shared" si="97"/>
        <v>6.5199999999999054</v>
      </c>
      <c r="D673" s="13">
        <f>(Alfa1*SIN(miia*C673)-Alfa2*SIN(miib*C673))</f>
        <v>-26.919555068460898</v>
      </c>
      <c r="E673" s="14">
        <f>-(Alfa1*COS(miia*C673)-Alfa2*COS(miib*C673))</f>
        <v>0.9054016634863018</v>
      </c>
      <c r="F673">
        <f>(miia*Alfa1*COS(miia*C673)-miib*Alfa2*COS(miib*C673))</f>
        <v>-254.95471088177916</v>
      </c>
      <c r="G673">
        <f>miia*Alfa1*SIN(miia*C673)-miib*Alfa2*SIN(miib*C673)</f>
        <v>-379.10946379163528</v>
      </c>
      <c r="Q673">
        <f t="shared" si="98"/>
        <v>0</v>
      </c>
      <c r="R673">
        <f t="shared" si="103"/>
        <v>652</v>
      </c>
      <c r="S673">
        <f t="shared" si="99"/>
        <v>6.5199999999999054</v>
      </c>
      <c r="T673" s="13">
        <f t="shared" si="100"/>
        <v>-39.377387845763515</v>
      </c>
      <c r="U673" s="14">
        <f t="shared" si="101"/>
        <v>-36.944890531202589</v>
      </c>
    </row>
    <row r="674" spans="1:21">
      <c r="A674">
        <f t="shared" si="96"/>
        <v>0</v>
      </c>
      <c r="B674">
        <f t="shared" si="102"/>
        <v>653</v>
      </c>
      <c r="C674">
        <f t="shared" si="97"/>
        <v>6.5299999999999052</v>
      </c>
      <c r="D674" s="13">
        <f>(Alfa1*SIN(miia*C674)-Alfa2*SIN(miib*C674))</f>
        <v>-29.493376240584482</v>
      </c>
      <c r="E674" s="14">
        <f>-(Alfa1*COS(miia*C674)-Alfa2*COS(miib*C674))</f>
        <v>-2.8206670082839</v>
      </c>
      <c r="F674">
        <f>(miia*Alfa1*COS(miia*C674)-miib*Alfa2*COS(miib*C674))</f>
        <v>-259.48370937909317</v>
      </c>
      <c r="G674">
        <f>miia*Alfa1*SIN(miia*C674)-miib*Alfa2*SIN(miib*C674)</f>
        <v>-365.75597649915653</v>
      </c>
      <c r="Q674">
        <f t="shared" si="98"/>
        <v>0</v>
      </c>
      <c r="R674">
        <f t="shared" si="103"/>
        <v>653</v>
      </c>
      <c r="S674">
        <f t="shared" si="99"/>
        <v>6.5299999999999052</v>
      </c>
      <c r="T674" s="13">
        <f t="shared" si="100"/>
        <v>-39.377387845763515</v>
      </c>
      <c r="U674" s="14">
        <f t="shared" si="101"/>
        <v>-36.944890531202589</v>
      </c>
    </row>
    <row r="675" spans="1:21">
      <c r="A675">
        <f t="shared" si="96"/>
        <v>0</v>
      </c>
      <c r="B675">
        <f t="shared" si="102"/>
        <v>654</v>
      </c>
      <c r="C675">
        <f t="shared" si="97"/>
        <v>6.539999999999905</v>
      </c>
      <c r="D675" s="13">
        <f>(Alfa1*SIN(miia*C675)-Alfa2*SIN(miib*C675))</f>
        <v>-32.102510227156465</v>
      </c>
      <c r="E675" s="14">
        <f>-(Alfa1*COS(miia*C675)-Alfa2*COS(miib*C675))</f>
        <v>-6.4030344026873056</v>
      </c>
      <c r="F675">
        <f>(miia*Alfa1*COS(miia*C675)-miib*Alfa2*COS(miib*C675))</f>
        <v>-261.99762295124759</v>
      </c>
      <c r="G675">
        <f>miia*Alfa1*SIN(miia*C675)-miib*Alfa2*SIN(miib*C675)</f>
        <v>-350.39798079549735</v>
      </c>
      <c r="Q675">
        <f t="shared" si="98"/>
        <v>0</v>
      </c>
      <c r="R675">
        <f t="shared" si="103"/>
        <v>654</v>
      </c>
      <c r="S675">
        <f t="shared" si="99"/>
        <v>6.539999999999905</v>
      </c>
      <c r="T675" s="13">
        <f t="shared" si="100"/>
        <v>-39.377387845763515</v>
      </c>
      <c r="U675" s="14">
        <f t="shared" si="101"/>
        <v>-36.944890531202589</v>
      </c>
    </row>
    <row r="676" spans="1:21">
      <c r="A676">
        <f t="shared" si="96"/>
        <v>0</v>
      </c>
      <c r="B676">
        <f t="shared" si="102"/>
        <v>655</v>
      </c>
      <c r="C676">
        <f t="shared" si="97"/>
        <v>6.5499999999999048</v>
      </c>
      <c r="D676" s="13">
        <f>(Alfa1*SIN(miia*C676)-Alfa2*SIN(miib*C676))</f>
        <v>-34.72624850760117</v>
      </c>
      <c r="E676" s="14">
        <f>-(Alfa1*COS(miia*C676)-Alfa2*COS(miib*C676))</f>
        <v>-9.8225442263146512</v>
      </c>
      <c r="F676">
        <f>(miia*Alfa1*COS(miia*C676)-miib*Alfa2*COS(miib*C676))</f>
        <v>-262.38814571770098</v>
      </c>
      <c r="G676">
        <f>miia*Alfa1*SIN(miia*C676)-miib*Alfa2*SIN(miib*C676)</f>
        <v>-333.21573411582392</v>
      </c>
      <c r="Q676">
        <f t="shared" si="98"/>
        <v>0</v>
      </c>
      <c r="R676">
        <f t="shared" si="103"/>
        <v>655</v>
      </c>
      <c r="S676">
        <f t="shared" si="99"/>
        <v>6.5499999999999048</v>
      </c>
      <c r="T676" s="13">
        <f t="shared" si="100"/>
        <v>-39.377387845763515</v>
      </c>
      <c r="U676" s="14">
        <f t="shared" si="101"/>
        <v>-36.944890531202589</v>
      </c>
    </row>
    <row r="677" spans="1:21">
      <c r="A677">
        <f t="shared" si="96"/>
        <v>0</v>
      </c>
      <c r="B677">
        <f t="shared" si="102"/>
        <v>656</v>
      </c>
      <c r="C677">
        <f t="shared" si="97"/>
        <v>6.5599999999999046</v>
      </c>
      <c r="D677" s="13">
        <f>(Alfa1*SIN(miia*C677)-Alfa2*SIN(miib*C677))</f>
        <v>-37.342898409809379</v>
      </c>
      <c r="E677" s="14">
        <f>-(Alfa1*COS(miia*C677)-Alfa2*COS(miib*C677))</f>
        <v>-13.061914554694804</v>
      </c>
      <c r="F677">
        <f>(miia*Alfa1*COS(miia*C677)-miib*Alfa2*COS(miib*C677))</f>
        <v>-260.56695226732938</v>
      </c>
      <c r="G677">
        <f>miia*Alfa1*SIN(miia*C677)-miib*Alfa2*SIN(miib*C677)</f>
        <v>-314.403530056742</v>
      </c>
      <c r="Q677">
        <f t="shared" si="98"/>
        <v>0</v>
      </c>
      <c r="R677">
        <f t="shared" si="103"/>
        <v>656</v>
      </c>
      <c r="S677">
        <f t="shared" si="99"/>
        <v>6.5599999999999046</v>
      </c>
      <c r="T677" s="13">
        <f t="shared" si="100"/>
        <v>-39.377387845763515</v>
      </c>
      <c r="U677" s="14">
        <f t="shared" si="101"/>
        <v>-36.944890531202589</v>
      </c>
    </row>
    <row r="678" spans="1:21">
      <c r="A678">
        <f t="shared" si="96"/>
        <v>0</v>
      </c>
      <c r="B678">
        <f t="shared" si="102"/>
        <v>657</v>
      </c>
      <c r="C678">
        <f t="shared" si="97"/>
        <v>6.5699999999999044</v>
      </c>
      <c r="D678" s="13">
        <f>(Alfa1*SIN(miia*C678)-Alfa2*SIN(miib*C678))</f>
        <v>-39.929988551367963</v>
      </c>
      <c r="E678" s="14">
        <f>-(Alfa1*COS(miia*C678)-Alfa2*COS(miib*C678))</f>
        <v>-16.105868304644805</v>
      </c>
      <c r="F678">
        <f>(miia*Alfa1*COS(miia*C678)-miib*Alfa2*COS(miib*C678))</f>
        <v>-256.46679119135996</v>
      </c>
      <c r="G678">
        <f>miia*Alfa1*SIN(miia*C678)-miib*Alfa2*SIN(miib*C678)</f>
        <v>-294.16770053501864</v>
      </c>
      <c r="Q678">
        <f t="shared" si="98"/>
        <v>0</v>
      </c>
      <c r="R678">
        <f t="shared" si="103"/>
        <v>657</v>
      </c>
      <c r="S678">
        <f t="shared" si="99"/>
        <v>6.5699999999999044</v>
      </c>
      <c r="T678" s="13">
        <f t="shared" si="100"/>
        <v>-39.377387845763515</v>
      </c>
      <c r="U678" s="14">
        <f t="shared" si="101"/>
        <v>-36.944890531202589</v>
      </c>
    </row>
    <row r="679" spans="1:21">
      <c r="A679">
        <f t="shared" si="96"/>
        <v>0</v>
      </c>
      <c r="B679">
        <f t="shared" si="102"/>
        <v>658</v>
      </c>
      <c r="C679">
        <f t="shared" si="97"/>
        <v>6.5799999999999041</v>
      </c>
      <c r="D679" s="13">
        <f>(Alfa1*SIN(miia*C679)-Alfa2*SIN(miib*C679))</f>
        <v>-42.464484184800739</v>
      </c>
      <c r="E679" s="14">
        <f>-(Alfa1*COS(miia*C679)-Alfa2*COS(miib*C679))</f>
        <v>-18.941243162648185</v>
      </c>
      <c r="F679">
        <f>(miia*Alfa1*COS(miia*C679)-miib*Alfa2*COS(miib*C679))</f>
        <v>-250.04237061314907</v>
      </c>
      <c r="G679">
        <f>miia*Alfa1*SIN(miia*C679)-miib*Alfa2*SIN(miib*C679)</f>
        <v>-272.7245082803683</v>
      </c>
      <c r="Q679">
        <f t="shared" si="98"/>
        <v>0</v>
      </c>
      <c r="R679">
        <f t="shared" si="103"/>
        <v>658</v>
      </c>
      <c r="S679">
        <f t="shared" si="99"/>
        <v>6.5799999999999041</v>
      </c>
      <c r="T679" s="13">
        <f t="shared" si="100"/>
        <v>-39.377387845763515</v>
      </c>
      <c r="U679" s="14">
        <f t="shared" si="101"/>
        <v>-36.944890531202589</v>
      </c>
    </row>
    <row r="680" spans="1:21">
      <c r="A680">
        <f t="shared" si="96"/>
        <v>0</v>
      </c>
      <c r="B680">
        <f t="shared" si="102"/>
        <v>659</v>
      </c>
      <c r="C680">
        <f t="shared" si="97"/>
        <v>6.5899999999999039</v>
      </c>
      <c r="D680" s="13">
        <f>(Alfa1*SIN(miia*C680)-Alfa2*SIN(miib*C680))</f>
        <v>-44.92301031811386</v>
      </c>
      <c r="E680" s="14">
        <f>-(Alfa1*COS(miia*C680)-Alfa2*COS(miib*C680))</f>
        <v>-21.557079977662507</v>
      </c>
      <c r="F680">
        <f>(miia*Alfa1*COS(miia*C680)-miib*Alfa2*COS(miib*C680))</f>
        <v>-241.27102633304287</v>
      </c>
      <c r="G680">
        <f>miia*Alfa1*SIN(miia*C680)-miib*Alfa2*SIN(miib*C680)</f>
        <v>-250.29795083453038</v>
      </c>
      <c r="Q680">
        <f t="shared" si="98"/>
        <v>0</v>
      </c>
      <c r="R680">
        <f t="shared" si="103"/>
        <v>659</v>
      </c>
      <c r="S680">
        <f t="shared" si="99"/>
        <v>6.5899999999999039</v>
      </c>
      <c r="T680" s="13">
        <f t="shared" si="100"/>
        <v>-39.377387845763515</v>
      </c>
      <c r="U680" s="14">
        <f t="shared" si="101"/>
        <v>-36.944890531202589</v>
      </c>
    </row>
    <row r="681" spans="1:21">
      <c r="A681">
        <f t="shared" si="96"/>
        <v>0</v>
      </c>
      <c r="B681">
        <f t="shared" si="102"/>
        <v>660</v>
      </c>
      <c r="C681">
        <f t="shared" si="97"/>
        <v>6.5999999999999037</v>
      </c>
      <c r="D681" s="13">
        <f>(Alfa1*SIN(miia*C681)-Alfa2*SIN(miib*C681))</f>
        <v>-47.282080398876111</v>
      </c>
      <c r="E681" s="14">
        <f>-(Alfa1*COS(miia*C681)-Alfa2*COS(miib*C681))</f>
        <v>-23.944688842935658</v>
      </c>
      <c r="F681">
        <f>(miia*Alfa1*COS(miia*C681)-miib*Alfa2*COS(miib*C681))</f>
        <v>-230.15316537355315</v>
      </c>
      <c r="G681">
        <f>miia*Alfa1*SIN(miia*C681)-miib*Alfa2*SIN(miib*C681)</f>
        <v>-227.11749808633027</v>
      </c>
      <c r="Q681">
        <f t="shared" si="98"/>
        <v>0</v>
      </c>
      <c r="R681">
        <f t="shared" si="103"/>
        <v>660</v>
      </c>
      <c r="S681">
        <f t="shared" si="99"/>
        <v>6.5999999999999037</v>
      </c>
      <c r="T681" s="13">
        <f t="shared" si="100"/>
        <v>-39.377387845763515</v>
      </c>
      <c r="U681" s="14">
        <f t="shared" si="101"/>
        <v>-36.944890531202589</v>
      </c>
    </row>
    <row r="682" spans="1:21">
      <c r="A682">
        <f t="shared" si="96"/>
        <v>0</v>
      </c>
      <c r="B682">
        <f t="shared" si="102"/>
        <v>661</v>
      </c>
      <c r="C682">
        <f t="shared" si="97"/>
        <v>6.6099999999999035</v>
      </c>
      <c r="D682" s="13">
        <f>(Alfa1*SIN(miia*C682)-Alfa2*SIN(miib*C682))</f>
        <v>-49.518328289079037</v>
      </c>
      <c r="E682" s="14">
        <f>-(Alfa1*COS(miia*C682)-Alfa2*COS(miib*C682))</f>
        <v>-26.097692315093031</v>
      </c>
      <c r="F682">
        <f>(miia*Alfa1*COS(miia*C682)-miib*Alfa2*COS(miib*C682))</f>
        <v>-216.7124799504677</v>
      </c>
      <c r="G682">
        <f>miia*Alfa1*SIN(miia*C682)-miib*Alfa2*SIN(miib*C682)</f>
        <v>-203.41578600935713</v>
      </c>
      <c r="Q682">
        <f t="shared" si="98"/>
        <v>0</v>
      </c>
      <c r="R682">
        <f t="shared" si="103"/>
        <v>661</v>
      </c>
      <c r="S682">
        <f t="shared" si="99"/>
        <v>6.6099999999999035</v>
      </c>
      <c r="T682" s="13">
        <f t="shared" si="100"/>
        <v>-39.377387845763515</v>
      </c>
      <c r="U682" s="14">
        <f t="shared" si="101"/>
        <v>-36.944890531202589</v>
      </c>
    </row>
    <row r="683" spans="1:21">
      <c r="A683">
        <f t="shared" si="96"/>
        <v>0</v>
      </c>
      <c r="B683">
        <f t="shared" si="102"/>
        <v>662</v>
      </c>
      <c r="C683">
        <f t="shared" si="97"/>
        <v>6.6199999999999033</v>
      </c>
      <c r="D683" s="13">
        <f>(Alfa1*SIN(miia*C683)-Alfa2*SIN(miib*C683))</f>
        <v>-51.608741219694984</v>
      </c>
      <c r="E683" s="14">
        <f>-(Alfa1*COS(miia*C683)-Alfa2*COS(miib*C683))</f>
        <v>-28.012045447658711</v>
      </c>
      <c r="F683">
        <f>(miia*Alfa1*COS(miia*C683)-miib*Alfa2*COS(miib*C683))</f>
        <v>-200.99592918698519</v>
      </c>
      <c r="G683">
        <f>miia*Alfa1*SIN(miia*C683)-miib*Alfa2*SIN(miib*C683)</f>
        <v>-179.42628967936477</v>
      </c>
      <c r="Q683">
        <f t="shared" si="98"/>
        <v>0</v>
      </c>
      <c r="R683">
        <f t="shared" si="103"/>
        <v>662</v>
      </c>
      <c r="S683">
        <f t="shared" si="99"/>
        <v>6.6199999999999033</v>
      </c>
      <c r="T683" s="13">
        <f t="shared" si="100"/>
        <v>-39.377387845763515</v>
      </c>
      <c r="U683" s="14">
        <f t="shared" si="101"/>
        <v>-36.944890531202589</v>
      </c>
    </row>
    <row r="684" spans="1:21">
      <c r="A684">
        <f t="shared" si="96"/>
        <v>0</v>
      </c>
      <c r="B684">
        <f t="shared" si="102"/>
        <v>663</v>
      </c>
      <c r="C684">
        <f t="shared" si="97"/>
        <v>6.6299999999999031</v>
      </c>
      <c r="D684" s="13">
        <f>(Alfa1*SIN(miia*C684)-Alfa2*SIN(miib*C684))</f>
        <v>-53.530891398607054</v>
      </c>
      <c r="E684" s="14">
        <f>-(Alfa1*COS(miia*C684)-Alfa2*COS(miib*C684))</f>
        <v>-29.686032548037943</v>
      </c>
      <c r="F684">
        <f>(miia*Alfa1*COS(miia*C684)-miib*Alfa2*COS(miib*C684))</f>
        <v>-183.07348820761098</v>
      </c>
      <c r="G684">
        <f>miia*Alfa1*SIN(miia*C684)-miib*Alfa2*SIN(miib*C684)</f>
        <v>-155.38099882825486</v>
      </c>
      <c r="Q684">
        <f t="shared" si="98"/>
        <v>0</v>
      </c>
      <c r="R684">
        <f t="shared" si="103"/>
        <v>663</v>
      </c>
      <c r="S684">
        <f t="shared" si="99"/>
        <v>6.6299999999999031</v>
      </c>
      <c r="T684" s="13">
        <f t="shared" si="100"/>
        <v>-39.377387845763515</v>
      </c>
      <c r="U684" s="14">
        <f t="shared" si="101"/>
        <v>-36.944890531202589</v>
      </c>
    </row>
    <row r="685" spans="1:21">
      <c r="A685">
        <f t="shared" si="96"/>
        <v>0</v>
      </c>
      <c r="B685">
        <f t="shared" si="102"/>
        <v>664</v>
      </c>
      <c r="C685">
        <f t="shared" si="97"/>
        <v>6.6399999999999029</v>
      </c>
      <c r="D685" s="13">
        <f>(Alfa1*SIN(miia*C685)-Alfa2*SIN(miib*C685))</f>
        <v>-55.263163953586201</v>
      </c>
      <c r="E685" s="14">
        <f>-(Alfa1*COS(miia*C685)-Alfa2*COS(miib*C685))</f>
        <v>-31.120240799492201</v>
      </c>
      <c r="F685">
        <f>(miia*Alfa1*COS(miia*C685)-miib*Alfa2*COS(miib*C685))</f>
        <v>-163.03766657312954</v>
      </c>
      <c r="G685">
        <f>miia*Alfa1*SIN(miia*C685)-miib*Alfa2*SIN(miib*C685)</f>
        <v>-131.50811913879164</v>
      </c>
      <c r="Q685">
        <f t="shared" si="98"/>
        <v>0</v>
      </c>
      <c r="R685">
        <f t="shared" si="103"/>
        <v>664</v>
      </c>
      <c r="S685">
        <f t="shared" si="99"/>
        <v>6.6399999999999029</v>
      </c>
      <c r="T685" s="13">
        <f t="shared" si="100"/>
        <v>-39.377387845763515</v>
      </c>
      <c r="U685" s="14">
        <f t="shared" si="101"/>
        <v>-36.944890531202589</v>
      </c>
    </row>
    <row r="686" spans="1:21">
      <c r="A686">
        <f t="shared" si="96"/>
        <v>0</v>
      </c>
      <c r="B686">
        <f t="shared" si="102"/>
        <v>665</v>
      </c>
      <c r="C686">
        <f t="shared" si="97"/>
        <v>6.6499999999999027</v>
      </c>
      <c r="D686" s="13">
        <f>(Alfa1*SIN(miia*C686)-Alfa2*SIN(miib*C686))</f>
        <v>-56.784978923151399</v>
      </c>
      <c r="E686" s="14">
        <f>-(Alfa1*COS(miia*C686)-Alfa2*COS(miib*C686))</f>
        <v>-32.317511120441083</v>
      </c>
      <c r="F686">
        <f>(miia*Alfa1*COS(miia*C686)-miib*Alfa2*COS(miib*C686))</f>
        <v>-141.00280032443837</v>
      </c>
      <c r="G686">
        <f>miia*Alfa1*SIN(miia*C686)-miib*Alfa2*SIN(miib*C686)</f>
        <v>-108.02982219987888</v>
      </c>
      <c r="Q686">
        <f t="shared" si="98"/>
        <v>0</v>
      </c>
      <c r="R686">
        <f t="shared" si="103"/>
        <v>665</v>
      </c>
      <c r="S686">
        <f t="shared" si="99"/>
        <v>6.6499999999999027</v>
      </c>
      <c r="T686" s="13">
        <f t="shared" si="100"/>
        <v>-39.377387845763515</v>
      </c>
      <c r="U686" s="14">
        <f t="shared" si="101"/>
        <v>-36.944890531202589</v>
      </c>
    </row>
    <row r="687" spans="1:21">
      <c r="A687">
        <f t="shared" si="96"/>
        <v>0</v>
      </c>
      <c r="B687">
        <f t="shared" si="102"/>
        <v>666</v>
      </c>
      <c r="C687">
        <f t="shared" si="97"/>
        <v>6.6599999999999024</v>
      </c>
      <c r="D687" s="13">
        <f>(Alfa1*SIN(miia*C687)-Alfa2*SIN(miib*C687))</f>
        <v>-58.077005062204393</v>
      </c>
      <c r="E687" s="14">
        <f>-(Alfa1*COS(miia*C687)-Alfa2*COS(miib*C687))</f>
        <v>-33.282866860253797</v>
      </c>
      <c r="F687">
        <f>(miia*Alfa1*COS(miia*C687)-miib*Alfa2*COS(miib*C687))</f>
        <v>-117.10412416808474</v>
      </c>
      <c r="G687">
        <f>miia*Alfa1*SIN(miia*C687)-miib*Alfa2*SIN(miib*C687)</f>
        <v>-85.160066528808159</v>
      </c>
      <c r="Q687">
        <f t="shared" si="98"/>
        <v>0</v>
      </c>
      <c r="R687">
        <f t="shared" si="103"/>
        <v>666</v>
      </c>
      <c r="S687">
        <f t="shared" si="99"/>
        <v>6.6599999999999024</v>
      </c>
      <c r="T687" s="13">
        <f t="shared" si="100"/>
        <v>-39.377387845763515</v>
      </c>
      <c r="U687" s="14">
        <f t="shared" si="101"/>
        <v>-36.944890531202589</v>
      </c>
    </row>
    <row r="688" spans="1:21">
      <c r="A688">
        <f t="shared" si="96"/>
        <v>0</v>
      </c>
      <c r="B688">
        <f t="shared" si="102"/>
        <v>667</v>
      </c>
      <c r="C688">
        <f t="shared" si="97"/>
        <v>6.6699999999999022</v>
      </c>
      <c r="D688" s="13">
        <f>(Alfa1*SIN(miia*C688)-Alfa2*SIN(miib*C688))</f>
        <v>-59.121363305725659</v>
      </c>
      <c r="E688" s="14">
        <f>-(Alfa1*COS(miia*C688)-Alfa2*COS(miib*C688))</f>
        <v>-34.023421151253288</v>
      </c>
      <c r="F688">
        <f>(miia*Alfa1*COS(miia*C688)-miib*Alfa2*COS(miib*C688))</f>
        <v>-91.496632537513946</v>
      </c>
      <c r="G688">
        <f>miia*Alfa1*SIN(miia*C688)-miib*Alfa2*SIN(miib*C688)</f>
        <v>-63.102511329878496</v>
      </c>
      <c r="Q688">
        <f t="shared" si="98"/>
        <v>0</v>
      </c>
      <c r="R688">
        <f t="shared" si="103"/>
        <v>667</v>
      </c>
      <c r="S688">
        <f t="shared" si="99"/>
        <v>6.6699999999999022</v>
      </c>
      <c r="T688" s="13">
        <f t="shared" si="100"/>
        <v>-39.377387845763515</v>
      </c>
      <c r="U688" s="14">
        <f t="shared" si="101"/>
        <v>-36.944890531202589</v>
      </c>
    </row>
    <row r="689" spans="1:21">
      <c r="A689">
        <f t="shared" si="96"/>
        <v>0</v>
      </c>
      <c r="B689">
        <f t="shared" si="102"/>
        <v>668</v>
      </c>
      <c r="C689">
        <f t="shared" si="97"/>
        <v>6.679999999999902</v>
      </c>
      <c r="D689" s="13">
        <f>(Alfa1*SIN(miia*C689)-Alfa2*SIN(miib*C689))</f>
        <v>-59.901817831810419</v>
      </c>
      <c r="E689" s="14">
        <f>-(Alfa1*COS(miia*C689)-Alfa2*COS(miib*C689))</f>
        <v>-34.54826394875694</v>
      </c>
      <c r="F689">
        <f>(miia*Alfa1*COS(miia*C689)-miib*Alfa2*COS(miib*C689))</f>
        <v>-64.353740379395461</v>
      </c>
      <c r="G689">
        <f>miia*Alfa1*SIN(miia*C689)-miib*Alfa2*SIN(miib*C689)</f>
        <v>-42.048543705606818</v>
      </c>
      <c r="Q689">
        <f t="shared" si="98"/>
        <v>0</v>
      </c>
      <c r="R689">
        <f t="shared" si="103"/>
        <v>668</v>
      </c>
      <c r="S689">
        <f t="shared" si="99"/>
        <v>6.679999999999902</v>
      </c>
      <c r="T689" s="13">
        <f t="shared" si="100"/>
        <v>-39.377387845763515</v>
      </c>
      <c r="U689" s="14">
        <f t="shared" si="101"/>
        <v>-36.944890531202589</v>
      </c>
    </row>
    <row r="690" spans="1:21">
      <c r="A690">
        <f t="shared" si="96"/>
        <v>0</v>
      </c>
      <c r="B690">
        <f t="shared" si="102"/>
        <v>669</v>
      </c>
      <c r="C690">
        <f t="shared" si="97"/>
        <v>6.6899999999999018</v>
      </c>
      <c r="D690" s="13">
        <f>(Alfa1*SIN(miia*C690)-Alfa2*SIN(miib*C690))</f>
        <v>-60.403952783962303</v>
      </c>
      <c r="E690" s="14">
        <f>-(Alfa1*COS(miia*C690)-Alfa2*COS(miib*C690))</f>
        <v>-34.868329992513033</v>
      </c>
      <c r="F690">
        <f>(miia*Alfa1*COS(miia*C690)-miib*Alfa2*COS(miib*C690))</f>
        <v>-35.865756522471202</v>
      </c>
      <c r="G690">
        <f>miia*Alfa1*SIN(miia*C690)-miib*Alfa2*SIN(miib*C690)</f>
        <v>-22.175438876699928</v>
      </c>
      <c r="Q690">
        <f t="shared" si="98"/>
        <v>0</v>
      </c>
      <c r="R690">
        <f t="shared" si="103"/>
        <v>669</v>
      </c>
      <c r="S690">
        <f t="shared" si="99"/>
        <v>6.6899999999999018</v>
      </c>
      <c r="T690" s="13">
        <f t="shared" si="100"/>
        <v>-39.377387845763515</v>
      </c>
      <c r="U690" s="14">
        <f t="shared" si="101"/>
        <v>-36.944890531202589</v>
      </c>
    </row>
    <row r="691" spans="1:21">
      <c r="A691">
        <f t="shared" si="96"/>
        <v>0</v>
      </c>
      <c r="B691">
        <f t="shared" si="102"/>
        <v>670</v>
      </c>
      <c r="C691">
        <f t="shared" si="97"/>
        <v>6.6999999999999016</v>
      </c>
      <c r="D691" s="13">
        <f>(Alfa1*SIN(miia*C691)-Alfa2*SIN(miib*C691))</f>
        <v>-60.615332850651797</v>
      </c>
      <c r="E691" s="14">
        <f>-(Alfa1*COS(miia*C691)-Alfa2*COS(miib*C691))</f>
        <v>-34.996249111832647</v>
      </c>
      <c r="F691">
        <f>(miia*Alfa1*COS(miia*C691)-miib*Alfa2*COS(miib*C691))</f>
        <v>-6.2381843674571371</v>
      </c>
      <c r="G691">
        <f>miia*Alfa1*SIN(miia*C691)-miib*Alfa2*SIN(miib*C691)</f>
        <v>-3.6446716120739211</v>
      </c>
      <c r="Q691">
        <f t="shared" si="98"/>
        <v>0</v>
      </c>
      <c r="R691">
        <f t="shared" si="103"/>
        <v>670</v>
      </c>
      <c r="S691">
        <f t="shared" si="99"/>
        <v>6.6999999999999016</v>
      </c>
      <c r="T691" s="13">
        <f t="shared" si="100"/>
        <v>-39.377387845763515</v>
      </c>
      <c r="U691" s="14">
        <f t="shared" si="101"/>
        <v>-36.944890531202589</v>
      </c>
    </row>
    <row r="692" spans="1:21">
      <c r="A692">
        <f t="shared" si="96"/>
        <v>0</v>
      </c>
      <c r="B692">
        <f t="shared" si="102"/>
        <v>671</v>
      </c>
      <c r="C692">
        <f t="shared" si="97"/>
        <v>6.7099999999999014</v>
      </c>
      <c r="D692" s="13">
        <f>(Alfa1*SIN(miia*C692)-Alfa2*SIN(miib*C692))</f>
        <v>-60.525646056337905</v>
      </c>
      <c r="E692" s="14">
        <f>-(Alfa1*COS(miia*C692)-Alfa2*COS(miib*C692))</f>
        <v>-34.946180471194502</v>
      </c>
      <c r="F692">
        <f>(miia*Alfa1*COS(miia*C692)-miib*Alfa2*COS(miib*C692))</f>
        <v>24.310133628411535</v>
      </c>
      <c r="G692">
        <f>miia*Alfa1*SIN(miia*C692)-miib*Alfa2*SIN(miib*C692)</f>
        <v>13.399604466152908</v>
      </c>
      <c r="Q692">
        <f t="shared" si="98"/>
        <v>0</v>
      </c>
      <c r="R692">
        <f t="shared" si="103"/>
        <v>671</v>
      </c>
      <c r="S692">
        <f t="shared" si="99"/>
        <v>6.7099999999999014</v>
      </c>
      <c r="T692" s="13">
        <f t="shared" si="100"/>
        <v>-39.377387845763515</v>
      </c>
      <c r="U692" s="14">
        <f t="shared" si="101"/>
        <v>-36.944890531202589</v>
      </c>
    </row>
    <row r="693" spans="1:21">
      <c r="A693">
        <f t="shared" si="96"/>
        <v>0</v>
      </c>
      <c r="B693">
        <f t="shared" si="102"/>
        <v>672</v>
      </c>
      <c r="C693">
        <f t="shared" si="97"/>
        <v>6.7199999999999012</v>
      </c>
      <c r="D693" s="13">
        <f>(Alfa1*SIN(miia*C693)-Alfa2*SIN(miib*C693))</f>
        <v>-60.126827290888166</v>
      </c>
      <c r="E693" s="14">
        <f>-(Alfa1*COS(miia*C693)-Alfa2*COS(miib*C693))</f>
        <v>-34.733632511368455</v>
      </c>
      <c r="F693">
        <f>(miia*Alfa1*COS(miia*C693)-miib*Alfa2*COS(miib*C693))</f>
        <v>55.549009626970957</v>
      </c>
      <c r="G693">
        <f>miia*Alfa1*SIN(miia*C693)-miib*Alfa2*SIN(miib*C693)</f>
        <v>28.831894740172061</v>
      </c>
      <c r="Q693">
        <f t="shared" si="98"/>
        <v>0</v>
      </c>
      <c r="R693">
        <f t="shared" si="103"/>
        <v>672</v>
      </c>
      <c r="S693">
        <f t="shared" si="99"/>
        <v>6.7199999999999012</v>
      </c>
      <c r="T693" s="13">
        <f t="shared" si="100"/>
        <v>-39.377387845763515</v>
      </c>
      <c r="U693" s="14">
        <f t="shared" si="101"/>
        <v>-36.944890531202589</v>
      </c>
    </row>
    <row r="694" spans="1:21">
      <c r="A694">
        <f t="shared" si="96"/>
        <v>0</v>
      </c>
      <c r="B694">
        <f t="shared" si="102"/>
        <v>673</v>
      </c>
      <c r="C694">
        <f t="shared" si="97"/>
        <v>6.729999999999901</v>
      </c>
      <c r="D694" s="13">
        <f>(Alfa1*SIN(miia*C694)-Alfa2*SIN(miib*C694))</f>
        <v>-59.413161291903329</v>
      </c>
      <c r="E694" s="14">
        <f>-(Alfa1*COS(miia*C694)-Alfa2*COS(miib*C694))</f>
        <v>-34.375270481589041</v>
      </c>
      <c r="F694">
        <f>(miia*Alfa1*COS(miia*C694)-miib*Alfa2*COS(miib*C694))</f>
        <v>87.239022806842712</v>
      </c>
      <c r="G694">
        <f>miia*Alfa1*SIN(miia*C694)-miib*Alfa2*SIN(miib*C694)</f>
        <v>42.546505505162173</v>
      </c>
      <c r="Q694">
        <f t="shared" si="98"/>
        <v>0</v>
      </c>
      <c r="R694">
        <f t="shared" si="103"/>
        <v>673</v>
      </c>
      <c r="S694">
        <f t="shared" si="99"/>
        <v>6.729999999999901</v>
      </c>
      <c r="T694" s="13">
        <f t="shared" si="100"/>
        <v>-39.377387845763515</v>
      </c>
      <c r="U694" s="14">
        <f t="shared" si="101"/>
        <v>-36.944890531202589</v>
      </c>
    </row>
    <row r="695" spans="1:21">
      <c r="A695">
        <f t="shared" si="96"/>
        <v>0</v>
      </c>
      <c r="B695">
        <f t="shared" si="102"/>
        <v>674</v>
      </c>
      <c r="C695">
        <f t="shared" si="97"/>
        <v>6.7399999999999007</v>
      </c>
      <c r="D695" s="13">
        <f>(Alfa1*SIN(miia*C695)-Alfa2*SIN(miib*C695))</f>
        <v>-58.381363994997933</v>
      </c>
      <c r="E695" s="14">
        <f>-(Alfa1*COS(miia*C695)-Alfa2*COS(miib*C695))</f>
        <v>-33.888713579616571</v>
      </c>
      <c r="F695">
        <f>(miia*Alfa1*COS(miia*C695)-miib*Alfa2*COS(miib*C695))</f>
        <v>119.13372984573707</v>
      </c>
      <c r="G695">
        <f>miia*Alfa1*SIN(miia*C695)-miib*Alfa2*SIN(miib*C695)</f>
        <v>54.45847879950756</v>
      </c>
      <c r="Q695">
        <f t="shared" si="98"/>
        <v>0</v>
      </c>
      <c r="R695">
        <f t="shared" si="103"/>
        <v>674</v>
      </c>
      <c r="S695">
        <f t="shared" si="99"/>
        <v>6.7399999999999007</v>
      </c>
      <c r="T695" s="13">
        <f t="shared" si="100"/>
        <v>-39.377387845763515</v>
      </c>
      <c r="U695" s="14">
        <f t="shared" si="101"/>
        <v>-36.944890531202589</v>
      </c>
    </row>
    <row r="696" spans="1:21">
      <c r="A696">
        <f t="shared" si="96"/>
        <v>0</v>
      </c>
      <c r="B696">
        <f t="shared" si="102"/>
        <v>675</v>
      </c>
      <c r="C696">
        <f t="shared" si="97"/>
        <v>6.7499999999999005</v>
      </c>
      <c r="D696" s="13">
        <f>(Alfa1*SIN(miia*C696)-Alfa2*SIN(miib*C696))</f>
        <v>-57.030641378609474</v>
      </c>
      <c r="E696" s="14">
        <f>-(Alfa1*COS(miia*C696)-Alfa2*COS(miib*C696))</f>
        <v>-33.292323817440995</v>
      </c>
      <c r="F696">
        <f>(miia*Alfa1*COS(miia*C696)-miib*Alfa2*COS(miib*C696))</f>
        <v>150.98195185521354</v>
      </c>
      <c r="G696">
        <f>miia*Alfa1*SIN(miia*C696)-miib*Alfa2*SIN(miib*C696)</f>
        <v>64.504311119059452</v>
      </c>
      <c r="Q696">
        <f t="shared" si="98"/>
        <v>0</v>
      </c>
      <c r="R696">
        <f t="shared" si="103"/>
        <v>675</v>
      </c>
      <c r="S696">
        <f t="shared" si="99"/>
        <v>6.7499999999999005</v>
      </c>
      <c r="T696" s="13">
        <f t="shared" si="100"/>
        <v>-39.377387845763515</v>
      </c>
      <c r="U696" s="14">
        <f t="shared" si="101"/>
        <v>-36.944890531202589</v>
      </c>
    </row>
    <row r="697" spans="1:21">
      <c r="A697">
        <f t="shared" si="96"/>
        <v>0</v>
      </c>
      <c r="B697">
        <f t="shared" si="102"/>
        <v>676</v>
      </c>
      <c r="C697">
        <f t="shared" si="97"/>
        <v>6.7599999999999003</v>
      </c>
      <c r="D697" s="13">
        <f>(Alfa1*SIN(miia*C697)-Alfa2*SIN(miib*C697))</f>
        <v>-55.362725150314816</v>
      </c>
      <c r="E697" s="14">
        <f>-(Alfa1*COS(miia*C697)-Alfa2*COS(miib*C697))</f>
        <v>-32.604988809918275</v>
      </c>
      <c r="F697">
        <f>(miia*Alfa1*COS(miia*C697)-miib*Alfa2*COS(miib*C697))</f>
        <v>182.53011535603864</v>
      </c>
      <c r="G697">
        <f>miia*Alfa1*SIN(miia*C697)-miib*Alfa2*SIN(miib*C697)</f>
        <v>72.642449159574284</v>
      </c>
      <c r="Q697">
        <f t="shared" si="98"/>
        <v>0</v>
      </c>
      <c r="R697">
        <f t="shared" si="103"/>
        <v>676</v>
      </c>
      <c r="S697">
        <f t="shared" si="99"/>
        <v>6.7599999999999003</v>
      </c>
      <c r="T697" s="13">
        <f t="shared" si="100"/>
        <v>-39.377387845763515</v>
      </c>
      <c r="U697" s="14">
        <f t="shared" si="101"/>
        <v>-36.944890531202589</v>
      </c>
    </row>
    <row r="698" spans="1:21">
      <c r="A698">
        <f t="shared" si="96"/>
        <v>0</v>
      </c>
      <c r="B698">
        <f t="shared" si="102"/>
        <v>677</v>
      </c>
      <c r="C698">
        <f t="shared" si="97"/>
        <v>6.7699999999999001</v>
      </c>
      <c r="D698" s="13">
        <f>(Alfa1*SIN(miia*C698)-Alfa2*SIN(miib*C698))</f>
        <v>-53.381884848719679</v>
      </c>
      <c r="E698" s="14">
        <f>-(Alfa1*COS(miia*C698)-Alfa2*COS(miib*C698))</f>
        <v>-31.845900740985527</v>
      </c>
      <c r="F698">
        <f>(miia*Alfa1*COS(miia*C698)-miib*Alfa2*COS(miib*C698))</f>
        <v>213.52462432567194</v>
      </c>
      <c r="G698">
        <f>miia*Alfa1*SIN(miia*C698)-miib*Alfa2*SIN(miib*C698)</f>
        <v>78.853557980900035</v>
      </c>
      <c r="Q698">
        <f t="shared" si="98"/>
        <v>0</v>
      </c>
      <c r="R698">
        <f t="shared" si="103"/>
        <v>677</v>
      </c>
      <c r="S698">
        <f t="shared" si="99"/>
        <v>6.7699999999999001</v>
      </c>
      <c r="T698" s="13">
        <f t="shared" si="100"/>
        <v>-39.377387845763515</v>
      </c>
      <c r="U698" s="14">
        <f t="shared" si="101"/>
        <v>-36.944890531202589</v>
      </c>
    </row>
    <row r="699" spans="1:21">
      <c r="A699">
        <f t="shared" si="96"/>
        <v>0</v>
      </c>
      <c r="B699">
        <f t="shared" si="102"/>
        <v>678</v>
      </c>
      <c r="C699">
        <f t="shared" si="97"/>
        <v>6.7799999999998999</v>
      </c>
      <c r="D699" s="13">
        <f>(Alfa1*SIN(miia*C699)-Alfa2*SIN(miib*C699))</f>
        <v>-51.094916166506621</v>
      </c>
      <c r="E699" s="14">
        <f>-(Alfa1*COS(miia*C699)-Alfa2*COS(miib*C699))</f>
        <v>-31.034333796722166</v>
      </c>
      <c r="F699">
        <f>(miia*Alfa1*COS(miia*C699)-miib*Alfa2*COS(miib*C699))</f>
        <v>243.71424002099536</v>
      </c>
      <c r="G699">
        <f>miia*Alfa1*SIN(miia*C699)-miib*Alfa2*SIN(miib*C699)</f>
        <v>83.140559280973434</v>
      </c>
      <c r="Q699">
        <f t="shared" si="98"/>
        <v>0</v>
      </c>
      <c r="R699">
        <f t="shared" si="103"/>
        <v>678</v>
      </c>
      <c r="S699">
        <f t="shared" si="99"/>
        <v>6.7799999999998999</v>
      </c>
      <c r="T699" s="13">
        <f t="shared" si="100"/>
        <v>-39.377387845763515</v>
      </c>
      <c r="U699" s="14">
        <f t="shared" si="101"/>
        <v>-36.944890531202589</v>
      </c>
    </row>
    <row r="700" spans="1:21">
      <c r="A700">
        <f t="shared" si="96"/>
        <v>0</v>
      </c>
      <c r="B700">
        <f t="shared" si="102"/>
        <v>679</v>
      </c>
      <c r="C700">
        <f t="shared" si="97"/>
        <v>6.7899999999998997</v>
      </c>
      <c r="D700" s="13">
        <f>(Alfa1*SIN(miia*C700)-Alfa2*SIN(miib*C700))</f>
        <v>-48.511105533875408</v>
      </c>
      <c r="E700" s="14">
        <f>-(Alfa1*COS(miia*C700)-Alfa2*COS(miib*C700))</f>
        <v>-30.189422366069657</v>
      </c>
      <c r="F700">
        <f>(miia*Alfa1*COS(miia*C700)-miib*Alfa2*COS(miib*C700))</f>
        <v>272.85244518284526</v>
      </c>
      <c r="G700">
        <f>miia*Alfa1*SIN(miia*C700)-miib*Alfa2*SIN(miib*C700)</f>
        <v>85.528439784408391</v>
      </c>
      <c r="Q700">
        <f t="shared" si="98"/>
        <v>0</v>
      </c>
      <c r="R700">
        <f t="shared" si="103"/>
        <v>679</v>
      </c>
      <c r="S700">
        <f t="shared" si="99"/>
        <v>6.7899999999998997</v>
      </c>
      <c r="T700" s="13">
        <f t="shared" si="100"/>
        <v>-39.377387845763515</v>
      </c>
      <c r="U700" s="14">
        <f t="shared" si="101"/>
        <v>-36.944890531202589</v>
      </c>
    </row>
    <row r="701" spans="1:21">
      <c r="A701">
        <f t="shared" si="96"/>
        <v>0</v>
      </c>
      <c r="B701">
        <f t="shared" si="102"/>
        <v>680</v>
      </c>
      <c r="C701">
        <f t="shared" si="97"/>
        <v>6.7999999999998995</v>
      </c>
      <c r="D701" s="13">
        <f>(Alfa1*SIN(miia*C701)-Alfa2*SIN(miib*C701))</f>
        <v>-45.642171235048252</v>
      </c>
      <c r="E701" s="14">
        <f>-(Alfa1*COS(miia*C701)-Alfa2*COS(miib*C701))</f>
        <v>-29.32994229838264</v>
      </c>
      <c r="F701">
        <f>(miia*Alfa1*COS(miia*C701)-miib*Alfa2*COS(miib*C701))</f>
        <v>300.69976936521033</v>
      </c>
      <c r="G701">
        <f>miia*Alfa1*SIN(miia*C701)-miib*Alfa2*SIN(miib*C701)</f>
        <v>86.063832066166128</v>
      </c>
      <c r="Q701">
        <f t="shared" si="98"/>
        <v>0</v>
      </c>
      <c r="R701">
        <f t="shared" si="103"/>
        <v>680</v>
      </c>
      <c r="S701">
        <f t="shared" si="99"/>
        <v>6.7999999999998995</v>
      </c>
      <c r="T701" s="13">
        <f t="shared" si="100"/>
        <v>-39.377387845763515</v>
      </c>
      <c r="U701" s="14">
        <f t="shared" si="101"/>
        <v>-36.944890531202589</v>
      </c>
    </row>
    <row r="702" spans="1:21">
      <c r="A702">
        <f t="shared" si="96"/>
        <v>0</v>
      </c>
      <c r="B702">
        <f t="shared" si="102"/>
        <v>681</v>
      </c>
      <c r="C702">
        <f t="shared" si="97"/>
        <v>6.8099999999998992</v>
      </c>
      <c r="D702" s="13">
        <f>(Alfa1*SIN(miia*C702)-Alfa2*SIN(miib*C702))</f>
        <v>-42.502181561449746</v>
      </c>
      <c r="E702" s="14">
        <f>-(Alfa1*COS(miia*C702)-Alfa2*COS(miib*C702))</f>
        <v>-28.474097472296705</v>
      </c>
      <c r="F702">
        <f>(miia*Alfa1*COS(miia*C702)-miib*Alfa2*COS(miib*C702))</f>
        <v>327.02605249949403</v>
      </c>
      <c r="G702">
        <f>miia*Alfa1*SIN(miia*C702)-miib*Alfa2*SIN(miib*C702)</f>
        <v>84.814372422270139</v>
      </c>
      <c r="Q702">
        <f t="shared" si="98"/>
        <v>0</v>
      </c>
      <c r="R702">
        <f t="shared" si="103"/>
        <v>681</v>
      </c>
      <c r="S702">
        <f t="shared" si="99"/>
        <v>6.8099999999998992</v>
      </c>
      <c r="T702" s="13">
        <f t="shared" si="100"/>
        <v>-39.377387845763515</v>
      </c>
      <c r="U702" s="14">
        <f t="shared" si="101"/>
        <v>-36.944890531202589</v>
      </c>
    </row>
    <row r="703" spans="1:21">
      <c r="A703">
        <f t="shared" si="96"/>
        <v>0</v>
      </c>
      <c r="B703">
        <f t="shared" si="102"/>
        <v>682</v>
      </c>
      <c r="C703">
        <f t="shared" si="97"/>
        <v>6.819999999999899</v>
      </c>
      <c r="D703" s="13">
        <f>(Alfa1*SIN(miia*C703)-Alfa2*SIN(miib*C703))</f>
        <v>-39.107450731268244</v>
      </c>
      <c r="E703" s="14">
        <f>-(Alfa1*COS(miia*C703)-Alfa2*COS(miib*C703))</f>
        <v>-27.639313873004014</v>
      </c>
      <c r="F703">
        <f>(miia*Alfa1*COS(miia*C703)-miib*Alfa2*COS(miib*C703))</f>
        <v>351.61262439989525</v>
      </c>
      <c r="G703">
        <f>miia*Alfa1*SIN(miia*C703)-miib*Alfa2*SIN(miib*C703)</f>
        <v>81.867842643909</v>
      </c>
      <c r="Q703">
        <f t="shared" si="98"/>
        <v>0</v>
      </c>
      <c r="R703">
        <f t="shared" si="103"/>
        <v>682</v>
      </c>
      <c r="S703">
        <f t="shared" si="99"/>
        <v>6.819999999999899</v>
      </c>
      <c r="T703" s="13">
        <f t="shared" si="100"/>
        <v>-39.377387845763515</v>
      </c>
      <c r="U703" s="14">
        <f t="shared" si="101"/>
        <v>-36.944890531202589</v>
      </c>
    </row>
    <row r="704" spans="1:21">
      <c r="A704">
        <f t="shared" si="96"/>
        <v>0</v>
      </c>
      <c r="B704">
        <f t="shared" si="102"/>
        <v>683</v>
      </c>
      <c r="C704">
        <f t="shared" si="97"/>
        <v>6.8299999999998988</v>
      </c>
      <c r="D704" s="13">
        <f>(Alfa1*SIN(miia*C704)-Alfa2*SIN(miib*C704))</f>
        <v>-35.476413524136589</v>
      </c>
      <c r="E704" s="14">
        <f>-(Alfa1*COS(miia*C704)-Alfa2*COS(miib*C704))</f>
        <v>-26.842043295524274</v>
      </c>
      <c r="F704">
        <f>(miia*Alfa1*COS(miia*C704)-miib*Alfa2*COS(miib*C704))</f>
        <v>374.25437873342156</v>
      </c>
      <c r="G704">
        <f>miia*Alfa1*SIN(miia*C704)-miib*Alfa2*SIN(miib*C704)</f>
        <v>77.331104726000135</v>
      </c>
      <c r="Q704">
        <f t="shared" si="98"/>
        <v>0</v>
      </c>
      <c r="R704">
        <f t="shared" si="103"/>
        <v>683</v>
      </c>
      <c r="S704">
        <f t="shared" si="99"/>
        <v>6.8299999999998988</v>
      </c>
      <c r="T704" s="13">
        <f t="shared" si="100"/>
        <v>-39.377387845763515</v>
      </c>
      <c r="U704" s="14">
        <f t="shared" si="101"/>
        <v>-36.944890531202589</v>
      </c>
    </row>
    <row r="705" spans="1:21">
      <c r="A705">
        <f t="shared" si="96"/>
        <v>0</v>
      </c>
      <c r="B705">
        <f t="shared" si="102"/>
        <v>684</v>
      </c>
      <c r="C705">
        <f t="shared" si="97"/>
        <v>6.8399999999998986</v>
      </c>
      <c r="D705" s="13">
        <f>(Alfa1*SIN(miia*C705)-Alfa2*SIN(miib*C705))</f>
        <v>-31.629479789467176</v>
      </c>
      <c r="E705" s="14">
        <f>-(Alfa1*COS(miia*C705)-Alfa2*COS(miib*C705))</f>
        <v>-26.097578690748499</v>
      </c>
      <c r="F705">
        <f>(miia*Alfa1*COS(miia*C705)-miib*Alfa2*COS(miib*C705))</f>
        <v>394.76172100925839</v>
      </c>
      <c r="G705">
        <f>miia*Alfa1*SIN(miia*C705)-miib*Alfa2*SIN(miib*C705)</f>
        <v>71.328839624672796</v>
      </c>
      <c r="Q705">
        <f t="shared" si="98"/>
        <v>0</v>
      </c>
      <c r="R705">
        <f t="shared" si="103"/>
        <v>684</v>
      </c>
      <c r="S705">
        <f t="shared" si="99"/>
        <v>6.8399999999998986</v>
      </c>
      <c r="T705" s="13">
        <f t="shared" si="100"/>
        <v>-39.377387845763515</v>
      </c>
      <c r="U705" s="14">
        <f t="shared" si="101"/>
        <v>-36.944890531202589</v>
      </c>
    </row>
    <row r="706" spans="1:21">
      <c r="A706">
        <f t="shared" si="96"/>
        <v>0</v>
      </c>
      <c r="B706">
        <f t="shared" si="102"/>
        <v>685</v>
      </c>
      <c r="C706">
        <f t="shared" si="97"/>
        <v>6.8499999999998984</v>
      </c>
      <c r="D706" s="13">
        <f>(Alfa1*SIN(miia*C706)-Alfa2*SIN(miib*C706))</f>
        <v>-27.588870185402968</v>
      </c>
      <c r="E706" s="14">
        <f>-(Alfa1*COS(miia*C706)-Alfa2*COS(miib*C706))</f>
        <v>-25.419883049927545</v>
      </c>
      <c r="F706">
        <f>(miia*Alfa1*COS(miia*C706)-miib*Alfa2*COS(miib*C706))</f>
        <v>412.96237137724785</v>
      </c>
      <c r="G706">
        <f>miia*Alfa1*SIN(miia*C706)-miib*Alfa2*SIN(miib*C706)</f>
        <v>64.002103149267555</v>
      </c>
      <c r="Q706">
        <f t="shared" si="98"/>
        <v>0</v>
      </c>
      <c r="R706">
        <f t="shared" si="103"/>
        <v>685</v>
      </c>
      <c r="S706">
        <f t="shared" si="99"/>
        <v>6.8499999999998984</v>
      </c>
      <c r="T706" s="13">
        <f t="shared" si="100"/>
        <v>-39.377387845763515</v>
      </c>
      <c r="U706" s="14">
        <f t="shared" si="101"/>
        <v>-36.944890531202589</v>
      </c>
    </row>
    <row r="707" spans="1:21">
      <c r="A707">
        <f t="shared" si="96"/>
        <v>0</v>
      </c>
      <c r="B707">
        <f t="shared" si="102"/>
        <v>686</v>
      </c>
      <c r="C707">
        <f t="shared" si="97"/>
        <v>6.8599999999998982</v>
      </c>
      <c r="D707" s="13">
        <f>(Alfa1*SIN(miia*C707)-Alfa2*SIN(miib*C707))</f>
        <v>-23.378434690480688</v>
      </c>
      <c r="E707" s="14">
        <f>-(Alfa1*COS(miia*C707)-Alfa2*COS(miib*C707))</f>
        <v>-24.821433583109368</v>
      </c>
      <c r="F707">
        <f>(miia*Alfa1*COS(miia*C707)-miib*Alfa2*COS(miib*C707))</f>
        <v>428.70300445135695</v>
      </c>
      <c r="G707">
        <f>miia*Alfa1*SIN(miia*C707)-miib*Alfa2*SIN(miib*C707)</f>
        <v>55.506713913640837</v>
      </c>
      <c r="Q707">
        <f t="shared" si="98"/>
        <v>0</v>
      </c>
      <c r="R707">
        <f t="shared" si="103"/>
        <v>686</v>
      </c>
      <c r="S707">
        <f t="shared" si="99"/>
        <v>6.8599999999998982</v>
      </c>
      <c r="T707" s="13">
        <f t="shared" si="100"/>
        <v>-39.377387845763515</v>
      </c>
      <c r="U707" s="14">
        <f t="shared" si="101"/>
        <v>-36.944890531202589</v>
      </c>
    </row>
    <row r="708" spans="1:21">
      <c r="A708">
        <f t="shared" si="96"/>
        <v>0</v>
      </c>
      <c r="B708">
        <f t="shared" si="102"/>
        <v>687</v>
      </c>
      <c r="C708">
        <f t="shared" si="97"/>
        <v>6.869999999999898</v>
      </c>
      <c r="D708" s="13">
        <f>(Alfa1*SIN(miia*C708)-Alfa2*SIN(miib*C708))</f>
        <v>-19.02345560006918</v>
      </c>
      <c r="E708" s="14">
        <f>-(Alfa1*COS(miia*C708)-Alfa2*COS(miib*C708))</f>
        <v>-24.313082789204508</v>
      </c>
      <c r="F708">
        <f>(miia*Alfa1*COS(miia*C708)-miib*Alfa2*COS(miib*C708))</f>
        <v>441.85070997736136</v>
      </c>
      <c r="G708">
        <f>miia*Alfa1*SIN(miia*C708)-miib*Alfa2*SIN(miib*C708)</f>
        <v>46.011489960398499</v>
      </c>
      <c r="Q708">
        <f t="shared" si="98"/>
        <v>0</v>
      </c>
      <c r="R708">
        <f t="shared" si="103"/>
        <v>687</v>
      </c>
      <c r="S708">
        <f t="shared" si="99"/>
        <v>6.869999999999898</v>
      </c>
      <c r="T708" s="13">
        <f t="shared" si="100"/>
        <v>-39.377387845763515</v>
      </c>
      <c r="U708" s="14">
        <f t="shared" si="101"/>
        <v>-36.944890531202589</v>
      </c>
    </row>
    <row r="709" spans="1:21">
      <c r="A709">
        <f t="shared" si="96"/>
        <v>0</v>
      </c>
      <c r="B709">
        <f t="shared" si="102"/>
        <v>688</v>
      </c>
      <c r="C709">
        <f t="shared" si="97"/>
        <v>6.8799999999998978</v>
      </c>
      <c r="D709" s="13">
        <f>(Alfa1*SIN(miia*C709)-Alfa2*SIN(miib*C709))</f>
        <v>-14.550436872745991</v>
      </c>
      <c r="E709" s="14">
        <f>-(Alfa1*COS(miia*C709)-Alfa2*COS(miib*C709))</f>
        <v>-23.903937841467489</v>
      </c>
      <c r="F709">
        <f>(miia*Alfa1*COS(miia*C709)-miib*Alfa2*COS(miib*C709))</f>
        <v>452.29425992850298</v>
      </c>
      <c r="G709">
        <f>miia*Alfa1*SIN(miia*C709)-miib*Alfa2*SIN(miib*C709)</f>
        <v>35.696352193219241</v>
      </c>
      <c r="Q709">
        <f t="shared" si="98"/>
        <v>0</v>
      </c>
      <c r="R709">
        <f t="shared" si="103"/>
        <v>688</v>
      </c>
      <c r="S709">
        <f t="shared" si="99"/>
        <v>6.8799999999998978</v>
      </c>
      <c r="T709" s="13">
        <f t="shared" si="100"/>
        <v>-39.377387845763515</v>
      </c>
      <c r="U709" s="14">
        <f t="shared" si="101"/>
        <v>-36.944890531202589</v>
      </c>
    </row>
    <row r="710" spans="1:21">
      <c r="A710">
        <f t="shared" si="96"/>
        <v>0</v>
      </c>
      <c r="B710">
        <f t="shared" si="102"/>
        <v>689</v>
      </c>
      <c r="C710">
        <f t="shared" si="97"/>
        <v>6.8899999999998975</v>
      </c>
      <c r="D710" s="13">
        <f>(Alfa1*SIN(miia*C710)-Alfa2*SIN(miib*C710))</f>
        <v>-9.9868818265299559</v>
      </c>
      <c r="E710" s="14">
        <f>-(Alfa1*COS(miia*C710)-Alfa2*COS(miib*C710))</f>
        <v>-23.601259523979657</v>
      </c>
      <c r="F710">
        <f>(miia*Alfa1*COS(miia*C710)-miib*Alfa2*COS(miib*C710))</f>
        <v>459.9451695208943</v>
      </c>
      <c r="G710">
        <f>miia*Alfa1*SIN(miia*C710)-miib*Alfa2*SIN(miib*C710)</f>
        <v>24.750314091542503</v>
      </c>
      <c r="Q710">
        <f t="shared" si="98"/>
        <v>0</v>
      </c>
      <c r="R710">
        <f t="shared" si="103"/>
        <v>689</v>
      </c>
      <c r="S710">
        <f t="shared" si="99"/>
        <v>6.8899999999998975</v>
      </c>
      <c r="T710" s="13">
        <f t="shared" si="100"/>
        <v>-39.377387845763515</v>
      </c>
      <c r="U710" s="14">
        <f t="shared" si="101"/>
        <v>-36.944890531202589</v>
      </c>
    </row>
    <row r="711" spans="1:21">
      <c r="A711">
        <f t="shared" si="96"/>
        <v>0</v>
      </c>
      <c r="B711">
        <f t="shared" si="102"/>
        <v>690</v>
      </c>
      <c r="C711">
        <f t="shared" si="97"/>
        <v>6.8999999999998973</v>
      </c>
      <c r="D711" s="13">
        <f>(Alfa1*SIN(miia*C711)-Alfa2*SIN(miib*C711))</f>
        <v>-5.3610612998850655</v>
      </c>
      <c r="E711" s="14">
        <f>-(Alfa1*COS(miia*C711)-Alfa2*COS(miib*C711))</f>
        <v>-23.410381754089663</v>
      </c>
      <c r="F711">
        <f>(miia*Alfa1*COS(miia*C711)-miib*Alfa2*COS(miib*C711))</f>
        <v>464.73854167320223</v>
      </c>
      <c r="G711">
        <f>miia*Alfa1*SIN(miia*C711)-miib*Alfa2*SIN(miib*C711)</f>
        <v>13.369378325045943</v>
      </c>
      <c r="Q711">
        <f t="shared" si="98"/>
        <v>0</v>
      </c>
      <c r="R711">
        <f t="shared" si="103"/>
        <v>690</v>
      </c>
      <c r="S711">
        <f t="shared" si="99"/>
        <v>6.8999999999998973</v>
      </c>
      <c r="T711" s="13">
        <f t="shared" si="100"/>
        <v>-39.377387845763515</v>
      </c>
      <c r="U711" s="14">
        <f t="shared" si="101"/>
        <v>-36.944890531202589</v>
      </c>
    </row>
    <row r="712" spans="1:21">
      <c r="A712">
        <f t="shared" si="96"/>
        <v>0</v>
      </c>
      <c r="B712">
        <f t="shared" si="102"/>
        <v>691</v>
      </c>
      <c r="C712">
        <f t="shared" si="97"/>
        <v>6.9099999999998971</v>
      </c>
      <c r="D712" s="13">
        <f>(Alfa1*SIN(miia*C712)-Alfa2*SIN(miib*C712))</f>
        <v>-0.70177448655780816</v>
      </c>
      <c r="E712" s="14">
        <f>-(Alfa1*COS(miia*C712)-Alfa2*COS(miib*C712))</f>
        <v>-23.334652514737908</v>
      </c>
      <c r="F712">
        <f>(miia*Alfa1*COS(miia*C712)-miib*Alfa2*COS(miib*C712))</f>
        <v>466.63368657215801</v>
      </c>
      <c r="G712">
        <f>miia*Alfa1*SIN(miia*C712)-miib*Alfa2*SIN(miib*C712)</f>
        <v>1.7543618211803305</v>
      </c>
      <c r="Q712">
        <f t="shared" si="98"/>
        <v>0</v>
      </c>
      <c r="R712">
        <f t="shared" si="103"/>
        <v>691</v>
      </c>
      <c r="S712">
        <f t="shared" si="99"/>
        <v>6.9099999999998971</v>
      </c>
      <c r="T712" s="13">
        <f t="shared" si="100"/>
        <v>-39.377387845763515</v>
      </c>
      <c r="U712" s="14">
        <f t="shared" si="101"/>
        <v>-36.944890531202589</v>
      </c>
    </row>
    <row r="713" spans="1:21">
      <c r="A713">
        <f t="shared" si="96"/>
        <v>0</v>
      </c>
      <c r="B713">
        <f t="shared" si="102"/>
        <v>692</v>
      </c>
      <c r="C713">
        <f t="shared" si="97"/>
        <v>6.9199999999998969</v>
      </c>
      <c r="D713" s="13">
        <f>(Alfa1*SIN(miia*C713)-Alfa2*SIN(miib*C713))</f>
        <v>3.96189527432717</v>
      </c>
      <c r="E713" s="14">
        <f>-(Alfa1*COS(miia*C713)-Alfa2*COS(miib*C713))</f>
        <v>-23.375396801279802</v>
      </c>
      <c r="F713">
        <f>(miia*Alfa1*COS(miia*C713)-miib*Alfa2*COS(miib*C713))</f>
        <v>465.61451022552563</v>
      </c>
      <c r="G713">
        <f>miia*Alfa1*SIN(miia*C713)-miib*Alfa2*SIN(miib*C713)</f>
        <v>-9.8913284417684011</v>
      </c>
      <c r="Q713">
        <f t="shared" si="98"/>
        <v>0</v>
      </c>
      <c r="R713">
        <f t="shared" si="103"/>
        <v>692</v>
      </c>
      <c r="S713">
        <f t="shared" si="99"/>
        <v>6.9199999999998969</v>
      </c>
      <c r="T713" s="13">
        <f t="shared" si="100"/>
        <v>-39.377387845763515</v>
      </c>
      <c r="U713" s="14">
        <f t="shared" si="101"/>
        <v>-36.944890531202589</v>
      </c>
    </row>
    <row r="714" spans="1:21">
      <c r="A714">
        <f t="shared" si="96"/>
        <v>0</v>
      </c>
      <c r="B714">
        <f t="shared" si="102"/>
        <v>693</v>
      </c>
      <c r="C714">
        <f t="shared" si="97"/>
        <v>6.9299999999998967</v>
      </c>
      <c r="D714" s="13">
        <f>(Alfa1*SIN(miia*C714)-Alfa2*SIN(miib*C714))</f>
        <v>8.6008274216907488</v>
      </c>
      <c r="E714" s="14">
        <f>-(Alfa1*COS(miia*C714)-Alfa2*COS(miib*C714))</f>
        <v>-23.531901962031593</v>
      </c>
      <c r="F714">
        <f>(miia*Alfa1*COS(miia*C714)-miib*Alfa2*COS(miib*C714))</f>
        <v>461.68966816526131</v>
      </c>
      <c r="G714">
        <f>miia*Alfa1*SIN(miia*C714)-miib*Alfa2*SIN(miib*C714)</f>
        <v>-21.363946148409404</v>
      </c>
      <c r="Q714">
        <f t="shared" si="98"/>
        <v>0</v>
      </c>
      <c r="R714">
        <f t="shared" si="103"/>
        <v>693</v>
      </c>
      <c r="S714">
        <f t="shared" si="99"/>
        <v>6.9299999999998967</v>
      </c>
      <c r="T714" s="13">
        <f t="shared" si="100"/>
        <v>-39.377387845763515</v>
      </c>
      <c r="U714" s="14">
        <f t="shared" si="101"/>
        <v>-36.944890531202589</v>
      </c>
    </row>
    <row r="715" spans="1:21">
      <c r="A715">
        <f t="shared" si="96"/>
        <v>0</v>
      </c>
      <c r="B715">
        <f t="shared" si="102"/>
        <v>694</v>
      </c>
      <c r="C715">
        <f t="shared" si="97"/>
        <v>6.9399999999998965</v>
      </c>
      <c r="D715" s="13">
        <f>(Alfa1*SIN(miia*C715)-Alfa2*SIN(miib*C715))</f>
        <v>13.186111451408367</v>
      </c>
      <c r="E715" s="14">
        <f>-(Alfa1*COS(miia*C715)-Alfa2*COS(miib*C715))</f>
        <v>-23.801425582561873</v>
      </c>
      <c r="F715">
        <f>(miia*Alfa1*COS(miia*C715)-miib*Alfa2*COS(miib*C715))</f>
        <v>454.89248278285504</v>
      </c>
      <c r="G715">
        <f>miia*Alfa1*SIN(miia*C715)-miib*Alfa2*SIN(miib*C715)</f>
        <v>-32.461659832641914</v>
      </c>
      <c r="Q715">
        <f t="shared" si="98"/>
        <v>0</v>
      </c>
      <c r="R715">
        <f t="shared" si="103"/>
        <v>694</v>
      </c>
      <c r="S715">
        <f t="shared" si="99"/>
        <v>6.9399999999998965</v>
      </c>
      <c r="T715" s="13">
        <f t="shared" si="100"/>
        <v>-39.377387845763515</v>
      </c>
      <c r="U715" s="14">
        <f t="shared" si="101"/>
        <v>-36.944890531202589</v>
      </c>
    </row>
    <row r="716" spans="1:21">
      <c r="A716">
        <f t="shared" si="96"/>
        <v>0</v>
      </c>
      <c r="B716">
        <f t="shared" si="102"/>
        <v>695</v>
      </c>
      <c r="C716">
        <f t="shared" si="97"/>
        <v>6.9499999999998963</v>
      </c>
      <c r="D716" s="13">
        <f>(Alfa1*SIN(miia*C716)-Alfa2*SIN(miib*C716))</f>
        <v>17.68929218915963</v>
      </c>
      <c r="E716" s="14">
        <f>-(Alfa1*COS(miia*C716)-Alfa2*COS(miib*C716))</f>
        <v>-24.179225833042608</v>
      </c>
      <c r="F716">
        <f>(miia*Alfa1*COS(miia*C716)-miib*Alfa2*COS(miib*C716))</f>
        <v>445.28062511327744</v>
      </c>
      <c r="G716">
        <f>miia*Alfa1*SIN(miia*C716)-miib*Alfa2*SIN(miib*C716)</f>
        <v>-42.98678746768406</v>
      </c>
      <c r="Q716">
        <f t="shared" si="98"/>
        <v>0</v>
      </c>
      <c r="R716">
        <f t="shared" si="103"/>
        <v>695</v>
      </c>
      <c r="S716">
        <f t="shared" si="99"/>
        <v>6.9499999999998963</v>
      </c>
      <c r="T716" s="13">
        <f t="shared" si="100"/>
        <v>-39.377387845763515</v>
      </c>
      <c r="U716" s="14">
        <f t="shared" si="101"/>
        <v>-36.944890531202589</v>
      </c>
    </row>
    <row r="717" spans="1:21">
      <c r="A717">
        <f t="shared" si="96"/>
        <v>0</v>
      </c>
      <c r="B717">
        <f t="shared" si="102"/>
        <v>696</v>
      </c>
      <c r="C717">
        <f t="shared" si="97"/>
        <v>6.959999999999896</v>
      </c>
      <c r="D717" s="13">
        <f>(Alfa1*SIN(miia*C717)-Alfa2*SIN(miib*C717))</f>
        <v>22.082610715498575</v>
      </c>
      <c r="E717" s="14">
        <f>-(Alfa1*COS(miia*C717)-Alfa2*COS(miib*C717))</f>
        <v>-24.658613968075741</v>
      </c>
      <c r="F717">
        <f>(miia*Alfa1*COS(miia*C717)-miib*Alfa2*COS(miib*C717))</f>
        <v>432.93556421020742</v>
      </c>
      <c r="G717">
        <f>miia*Alfa1*SIN(miia*C717)-miib*Alfa2*SIN(miib*C717)</f>
        <v>-52.747988587696092</v>
      </c>
      <c r="Q717">
        <f t="shared" si="98"/>
        <v>0</v>
      </c>
      <c r="R717">
        <f t="shared" si="103"/>
        <v>696</v>
      </c>
      <c r="S717">
        <f t="shared" si="99"/>
        <v>6.959999999999896</v>
      </c>
      <c r="T717" s="13">
        <f t="shared" si="100"/>
        <v>-39.377387845763515</v>
      </c>
      <c r="U717" s="14">
        <f t="shared" si="101"/>
        <v>-36.944890531202589</v>
      </c>
    </row>
    <row r="718" spans="1:21">
      <c r="A718">
        <f t="shared" si="96"/>
        <v>0</v>
      </c>
      <c r="B718">
        <f t="shared" si="102"/>
        <v>697</v>
      </c>
      <c r="C718">
        <f t="shared" si="97"/>
        <v>6.9699999999998958</v>
      </c>
      <c r="D718" s="13">
        <f>(Alfa1*SIN(miia*C718)-Alfa2*SIN(miib*C718))</f>
        <v>26.339238644340075</v>
      </c>
      <c r="E718" s="14">
        <f>-(Alfa1*COS(miia*C718)-Alfa2*COS(miib*C718))</f>
        <v>-25.231028441634141</v>
      </c>
      <c r="F718">
        <f>(miia*Alfa1*COS(miia*C718)-miib*Alfa2*COS(miib*C718))</f>
        <v>417.96178955021821</v>
      </c>
      <c r="G718">
        <f>miia*Alfa1*SIN(miia*C718)-miib*Alfa2*SIN(miib*C718)</f>
        <v>-61.562391495755037</v>
      </c>
      <c r="Q718">
        <f t="shared" si="98"/>
        <v>0</v>
      </c>
      <c r="R718">
        <f t="shared" si="103"/>
        <v>697</v>
      </c>
      <c r="S718">
        <f t="shared" si="99"/>
        <v>6.9699999999998958</v>
      </c>
      <c r="T718" s="13">
        <f t="shared" si="100"/>
        <v>-39.377387845763515</v>
      </c>
      <c r="U718" s="14">
        <f t="shared" si="101"/>
        <v>-36.944890531202589</v>
      </c>
    </row>
    <row r="719" spans="1:21">
      <c r="A719">
        <f t="shared" si="96"/>
        <v>0</v>
      </c>
      <c r="B719">
        <f t="shared" si="102"/>
        <v>698</v>
      </c>
      <c r="C719">
        <f t="shared" si="97"/>
        <v>6.9799999999998956</v>
      </c>
      <c r="D719" s="13">
        <f>(Alfa1*SIN(miia*C719)-Alfa2*SIN(miib*C719))</f>
        <v>30.433503521711522</v>
      </c>
      <c r="E719" s="14">
        <f>-(Alfa1*COS(miia*C719)-Alfa2*COS(miib*C719))</f>
        <v>-25.886129878380483</v>
      </c>
      <c r="F719">
        <f>(miia*Alfa1*COS(miia*C719)-miib*Alfa2*COS(miib*C719))</f>
        <v>400.48581414438286</v>
      </c>
      <c r="G719">
        <f>miia*Alfa1*SIN(miia*C719)-miib*Alfa2*SIN(miib*C719)</f>
        <v>-69.257633765457868</v>
      </c>
      <c r="Q719">
        <f t="shared" si="98"/>
        <v>0</v>
      </c>
      <c r="R719">
        <f t="shared" si="103"/>
        <v>698</v>
      </c>
      <c r="S719">
        <f t="shared" si="99"/>
        <v>6.9799999999998956</v>
      </c>
      <c r="T719" s="13">
        <f t="shared" si="100"/>
        <v>-39.377387845763515</v>
      </c>
      <c r="U719" s="14">
        <f t="shared" si="101"/>
        <v>-36.944890531202589</v>
      </c>
    </row>
    <row r="720" spans="1:21">
      <c r="A720">
        <f t="shared" si="96"/>
        <v>0</v>
      </c>
      <c r="B720">
        <f t="shared" si="102"/>
        <v>699</v>
      </c>
      <c r="C720">
        <f t="shared" si="97"/>
        <v>6.9899999999998954</v>
      </c>
      <c r="D720" s="13">
        <f>(Alfa1*SIN(miia*C720)-Alfa2*SIN(miib*C720))</f>
        <v>34.341103199296953</v>
      </c>
      <c r="E720" s="14">
        <f>-(Alfa1*COS(miia*C720)-Alfa2*COS(miib*C720))</f>
        <v>-26.611915928880126</v>
      </c>
      <c r="F720">
        <f>(miia*Alfa1*COS(miia*C720)-miib*Alfa2*COS(miib*C720))</f>
        <v>380.6549682000325</v>
      </c>
      <c r="G720">
        <f>miia*Alfa1*SIN(miia*C720)-miib*Alfa2*SIN(miib*C720)</f>
        <v>-75.673795114985623</v>
      </c>
      <c r="Q720">
        <f t="shared" si="98"/>
        <v>0</v>
      </c>
      <c r="R720">
        <f t="shared" si="103"/>
        <v>699</v>
      </c>
      <c r="S720">
        <f t="shared" si="99"/>
        <v>6.9899999999998954</v>
      </c>
      <c r="T720" s="13">
        <f t="shared" si="100"/>
        <v>-39.377387845763515</v>
      </c>
      <c r="U720" s="14">
        <f t="shared" si="101"/>
        <v>-36.944890531202589</v>
      </c>
    </row>
    <row r="721" spans="1:21">
      <c r="A721">
        <f t="shared" si="96"/>
        <v>0</v>
      </c>
      <c r="B721">
        <f t="shared" si="102"/>
        <v>700</v>
      </c>
      <c r="C721">
        <f t="shared" si="97"/>
        <v>6.9999999999998952</v>
      </c>
      <c r="D721" s="13">
        <f>(Alfa1*SIN(miia*C721)-Alfa2*SIN(miib*C721))</f>
        <v>38.03930714613341</v>
      </c>
      <c r="E721" s="14">
        <f>-(Alfa1*COS(miia*C721)-Alfa2*COS(miib*C721))</f>
        <v>-27.394854832248168</v>
      </c>
      <c r="F721">
        <f>(miia*Alfa1*COS(miia*C721)-miib*Alfa2*COS(miib*C721))</f>
        <v>358.6359952417306</v>
      </c>
      <c r="G721">
        <f>miia*Alfa1*SIN(miia*C721)-miib*Alfa2*SIN(miib*C721)</f>
        <v>-80.665202814360995</v>
      </c>
      <c r="Q721">
        <f t="shared" si="98"/>
        <v>0</v>
      </c>
      <c r="R721">
        <f t="shared" si="103"/>
        <v>700</v>
      </c>
      <c r="S721">
        <f t="shared" si="99"/>
        <v>6.9999999999998952</v>
      </c>
      <c r="T721" s="13">
        <f t="shared" si="100"/>
        <v>-39.377387845763515</v>
      </c>
      <c r="U721" s="14">
        <f t="shared" si="101"/>
        <v>-36.944890531202589</v>
      </c>
    </row>
    <row r="722" spans="1:21">
      <c r="A722">
        <f t="shared" si="96"/>
        <v>0</v>
      </c>
      <c r="B722">
        <f t="shared" si="102"/>
        <v>701</v>
      </c>
      <c r="C722">
        <f t="shared" si="97"/>
        <v>7.009999999999895</v>
      </c>
      <c r="D722" s="13">
        <f>(Alfa1*SIN(miia*C722)-Alfa2*SIN(miib*C722))</f>
        <v>41.50714279077549</v>
      </c>
      <c r="E722" s="14">
        <f>-(Alfa1*COS(miia*C722)-Alfa2*COS(miib*C722))</f>
        <v>-28.220036317627148</v>
      </c>
      <c r="F722">
        <f>(miia*Alfa1*COS(miia*C722)-miib*Alfa2*COS(miib*C722))</f>
        <v>334.61346454807068</v>
      </c>
      <c r="G722">
        <f>miia*Alfa1*SIN(miia*C722)-miib*Alfa2*SIN(miib*C722)</f>
        <v>-84.102091068153499</v>
      </c>
      <c r="Q722">
        <f t="shared" si="98"/>
        <v>0</v>
      </c>
      <c r="R722">
        <f t="shared" si="103"/>
        <v>701</v>
      </c>
      <c r="S722">
        <f t="shared" si="99"/>
        <v>7.009999999999895</v>
      </c>
      <c r="T722" s="13">
        <f t="shared" si="100"/>
        <v>-39.377387845763515</v>
      </c>
      <c r="U722" s="14">
        <f t="shared" si="101"/>
        <v>-36.944890531202589</v>
      </c>
    </row>
    <row r="723" spans="1:21">
      <c r="A723">
        <f t="shared" si="96"/>
        <v>0</v>
      </c>
      <c r="B723">
        <f t="shared" si="102"/>
        <v>702</v>
      </c>
      <c r="C723">
        <f t="shared" si="97"/>
        <v>7.0199999999998948</v>
      </c>
      <c r="D723" s="13">
        <f>(Alfa1*SIN(miia*C723)-Alfa2*SIN(miib*C723))</f>
        <v>44.72556513396875</v>
      </c>
      <c r="E723" s="14">
        <f>-(Alfa1*COS(miia*C723)-Alfa2*COS(miib*C723))</f>
        <v>-29.071338297504226</v>
      </c>
      <c r="F723">
        <f>(miia*Alfa1*COS(miia*C723)-miib*Alfa2*COS(miib*C723))</f>
        <v>308.78801557054811</v>
      </c>
      <c r="G723">
        <f>miia*Alfa1*SIN(miia*C723)-miib*Alfa2*SIN(miib*C723)</f>
        <v>-85.872097284053893</v>
      </c>
      <c r="Q723">
        <f t="shared" si="98"/>
        <v>0</v>
      </c>
      <c r="R723">
        <f t="shared" si="103"/>
        <v>702</v>
      </c>
      <c r="S723">
        <f t="shared" si="99"/>
        <v>7.0199999999998948</v>
      </c>
      <c r="T723" s="13">
        <f t="shared" si="100"/>
        <v>-39.377387845763515</v>
      </c>
      <c r="U723" s="14">
        <f t="shared" si="101"/>
        <v>-36.944890531202589</v>
      </c>
    </row>
    <row r="724" spans="1:21">
      <c r="A724">
        <f t="shared" si="96"/>
        <v>0</v>
      </c>
      <c r="B724">
        <f t="shared" si="102"/>
        <v>703</v>
      </c>
      <c r="C724">
        <f t="shared" si="97"/>
        <v>7.0299999999998946</v>
      </c>
      <c r="D724" s="13">
        <f>(Alfa1*SIN(miia*C724)-Alfa2*SIN(miib*C724))</f>
        <v>47.67760803694123</v>
      </c>
      <c r="E724" s="14">
        <f>-(Alfa1*COS(miia*C724)-Alfa2*COS(miib*C724))</f>
        <v>-29.931607643044742</v>
      </c>
      <c r="F724">
        <f>(miia*Alfa1*COS(miia*C724)-miib*Alfa2*COS(miib*C724))</f>
        <v>281.37445165432268</v>
      </c>
      <c r="G724">
        <f>miia*Alfa1*SIN(miia*C724)-miib*Alfa2*SIN(miib*C724)</f>
        <v>-85.881579777972973</v>
      </c>
      <c r="Q724">
        <f t="shared" si="98"/>
        <v>0</v>
      </c>
      <c r="R724">
        <f t="shared" si="103"/>
        <v>703</v>
      </c>
      <c r="S724">
        <f t="shared" si="99"/>
        <v>7.0299999999998946</v>
      </c>
      <c r="T724" s="13">
        <f t="shared" si="100"/>
        <v>-39.377387845763515</v>
      </c>
      <c r="U724" s="14">
        <f t="shared" si="101"/>
        <v>-36.944890531202589</v>
      </c>
    </row>
    <row r="725" spans="1:21">
      <c r="A725">
        <f t="shared" si="96"/>
        <v>0</v>
      </c>
      <c r="B725">
        <f t="shared" si="102"/>
        <v>704</v>
      </c>
      <c r="C725">
        <f t="shared" si="97"/>
        <v>7.0399999999998943</v>
      </c>
      <c r="D725" s="13">
        <f>(Alfa1*SIN(miia*C725)-Alfa2*SIN(miib*C725))</f>
        <v>50.348515771184402</v>
      </c>
      <c r="E725" s="14">
        <f>-(Alfa1*COS(miia*C725)-Alfa2*COS(miib*C725))</f>
        <v>-30.782853185984926</v>
      </c>
      <c r="F725">
        <f>(miia*Alfa1*COS(miia*C725)-miib*Alfa2*COS(miib*C725))</f>
        <v>252.5997018616697</v>
      </c>
      <c r="G725">
        <f>miia*Alfa1*SIN(miia*C725)-miib*Alfa2*SIN(miib*C725)</f>
        <v>-84.056743262157028</v>
      </c>
      <c r="Q725">
        <f t="shared" si="98"/>
        <v>0</v>
      </c>
      <c r="R725">
        <f t="shared" si="103"/>
        <v>704</v>
      </c>
      <c r="S725">
        <f t="shared" si="99"/>
        <v>7.0399999999998943</v>
      </c>
      <c r="T725" s="13">
        <f t="shared" si="100"/>
        <v>-39.377387845763515</v>
      </c>
      <c r="U725" s="14">
        <f t="shared" si="101"/>
        <v>-36.944890531202589</v>
      </c>
    </row>
    <row r="726" spans="1:21">
      <c r="A726">
        <f t="shared" ref="A726:A789" si="104">IF(B726=$AC$1,1,0)</f>
        <v>0</v>
      </c>
      <c r="B726">
        <f t="shared" si="102"/>
        <v>705</v>
      </c>
      <c r="C726">
        <f t="shared" ref="C726:C789" si="105">C725+dt</f>
        <v>7.0499999999998941</v>
      </c>
      <c r="D726" s="13">
        <f>(Alfa1*SIN(miia*C726)-Alfa2*SIN(miib*C726))</f>
        <v>52.725853610218969</v>
      </c>
      <c r="E726" s="14">
        <f>-(Alfa1*COS(miia*C726)-Alfa2*COS(miib*C726))</f>
        <v>-31.6064489646479</v>
      </c>
      <c r="F726">
        <f>(miia*Alfa1*COS(miia*C726)-miib*Alfa2*COS(miib*C726))</f>
        <v>222.70067099286405</v>
      </c>
      <c r="G726">
        <f>miia*Alfa1*SIN(miia*C726)-miib*Alfa2*SIN(miib*C726)</f>
        <v>-80.344560396279604</v>
      </c>
      <c r="Q726">
        <f t="shared" ref="Q726:Q789" si="106">IF(R726=$AC$1,1,0)</f>
        <v>0</v>
      </c>
      <c r="R726">
        <f t="shared" si="103"/>
        <v>705</v>
      </c>
      <c r="S726">
        <f t="shared" ref="S726:S789" si="107">S725+dt</f>
        <v>7.0499999999998941</v>
      </c>
      <c r="T726" s="13">
        <f t="shared" ref="T726:T789" si="108">IF(R726&lt;MAX_TIME,Aktina*SIN(epsilon*S726)*COS(D*S726),Aktina*SIN(epsilon*MAX_TIME*dt)*COS(D*MAX_TIME*dt))</f>
        <v>-39.377387845763515</v>
      </c>
      <c r="U726" s="14">
        <f t="shared" ref="U726:U789" si="109">IF(R726&lt;MAX_TIME,Aktina*COS(epsilon*S726)*COS(D*S726),Aktina*COS(epsilon*MAX_TIME*dt)*COS(D*MAX_TIME*dt))</f>
        <v>-36.944890531202589</v>
      </c>
    </row>
    <row r="727" spans="1:21">
      <c r="A727">
        <f t="shared" si="104"/>
        <v>0</v>
      </c>
      <c r="B727">
        <f t="shared" ref="B727:B790" si="110">B726+1</f>
        <v>706</v>
      </c>
      <c r="C727">
        <f t="shared" si="105"/>
        <v>7.0599999999998939</v>
      </c>
      <c r="D727" s="13">
        <f>(Alfa1*SIN(miia*C727)-Alfa2*SIN(miib*C727))</f>
        <v>54.799596450441136</v>
      </c>
      <c r="E727" s="14">
        <f>-(Alfa1*COS(miia*C727)-Alfa2*COS(miib*C727))</f>
        <v>-32.383345624618805</v>
      </c>
      <c r="F727">
        <f>(miia*Alfa1*COS(miia*C727)-miib*Alfa2*COS(miib*C727))</f>
        <v>191.92199899285558</v>
      </c>
      <c r="G727">
        <f>miia*Alfa1*SIN(miia*C727)-miib*Alfa2*SIN(miib*C727)</f>
        <v>-74.713479733247539</v>
      </c>
      <c r="Q727">
        <f t="shared" si="106"/>
        <v>0</v>
      </c>
      <c r="R727">
        <f t="shared" ref="R727:R790" si="111">R726+1</f>
        <v>706</v>
      </c>
      <c r="S727">
        <f t="shared" si="107"/>
        <v>7.0599999999998939</v>
      </c>
      <c r="T727" s="13">
        <f t="shared" si="108"/>
        <v>-39.377387845763515</v>
      </c>
      <c r="U727" s="14">
        <f t="shared" si="109"/>
        <v>-36.944890531202589</v>
      </c>
    </row>
    <row r="728" spans="1:21">
      <c r="A728">
        <f t="shared" si="104"/>
        <v>0</v>
      </c>
      <c r="B728">
        <f t="shared" si="110"/>
        <v>707</v>
      </c>
      <c r="C728">
        <f t="shared" si="105"/>
        <v>7.0699999999998937</v>
      </c>
      <c r="D728" s="13">
        <f>(Alfa1*SIN(miia*C728)-Alfa2*SIN(miib*C728))</f>
        <v>56.562194664620058</v>
      </c>
      <c r="E728" s="14">
        <f>-(Alfa1*COS(miia*C728)-Alfa2*COS(miib*C728))</f>
        <v>-33.094287798606899</v>
      </c>
      <c r="F728">
        <f>(miia*Alfa1*COS(miia*C728)-miib*Alfa2*COS(miib*C728))</f>
        <v>160.51375181482632</v>
      </c>
      <c r="G728">
        <f>miia*Alfa1*SIN(miia*C728)-miib*Alfa2*SIN(miib*C728)</f>
        <v>-67.153912540957577</v>
      </c>
      <c r="Q728">
        <f t="shared" si="106"/>
        <v>0</v>
      </c>
      <c r="R728">
        <f t="shared" si="111"/>
        <v>707</v>
      </c>
      <c r="S728">
        <f t="shared" si="107"/>
        <v>7.0699999999998937</v>
      </c>
      <c r="T728" s="13">
        <f t="shared" si="108"/>
        <v>-39.377387845763515</v>
      </c>
      <c r="U728" s="14">
        <f t="shared" si="109"/>
        <v>-36.944890531202589</v>
      </c>
    </row>
    <row r="729" spans="1:21">
      <c r="A729">
        <f t="shared" si="104"/>
        <v>0</v>
      </c>
      <c r="B729">
        <f t="shared" si="110"/>
        <v>708</v>
      </c>
      <c r="C729">
        <f t="shared" si="105"/>
        <v>7.0799999999998935</v>
      </c>
      <c r="D729" s="13">
        <f>(Alfa1*SIN(miia*C729)-Alfa2*SIN(miib*C729))</f>
        <v>58.00861661582087</v>
      </c>
      <c r="E729" s="14">
        <f>-(Alfa1*COS(miia*C729)-Alfa2*COS(miib*C729))</f>
        <v>-33.72003522590645</v>
      </c>
      <c r="F729">
        <f>(miia*Alfa1*COS(miia*C729)-miib*Alfa2*COS(miib*C729))</f>
        <v>128.7290664748455</v>
      </c>
      <c r="G729">
        <f>miia*Alfa1*SIN(miia*C729)-miib*Alfa2*SIN(miib*C729)</f>
        <v>-57.678493207015606</v>
      </c>
      <c r="Q729">
        <f t="shared" si="106"/>
        <v>0</v>
      </c>
      <c r="R729">
        <f t="shared" si="111"/>
        <v>708</v>
      </c>
      <c r="S729">
        <f t="shared" si="107"/>
        <v>7.0799999999998935</v>
      </c>
      <c r="T729" s="13">
        <f t="shared" si="108"/>
        <v>-39.377387845763515</v>
      </c>
      <c r="U729" s="14">
        <f t="shared" si="109"/>
        <v>-36.944890531202589</v>
      </c>
    </row>
    <row r="730" spans="1:21">
      <c r="A730">
        <f t="shared" si="104"/>
        <v>0</v>
      </c>
      <c r="B730">
        <f t="shared" si="110"/>
        <v>709</v>
      </c>
      <c r="C730">
        <f t="shared" si="105"/>
        <v>7.0899999999998933</v>
      </c>
      <c r="D730" s="13">
        <f>(Alfa1*SIN(miia*C730)-Alfa2*SIN(miib*C730))</f>
        <v>59.136367489254994</v>
      </c>
      <c r="E730" s="14">
        <f>-(Alfa1*COS(miia*C730)-Alfa2*COS(miib*C730))</f>
        <v>-34.241585330304858</v>
      </c>
      <c r="F730">
        <f>(miia*Alfa1*COS(miia*C730)-miib*Alfa2*COS(miib*C730))</f>
        <v>96.821773468391967</v>
      </c>
      <c r="G730">
        <f>miia*Alfa1*SIN(miia*C730)-miib*Alfa2*SIN(miib*C730)</f>
        <v>-46.322110213127871</v>
      </c>
      <c r="Q730">
        <f t="shared" si="106"/>
        <v>0</v>
      </c>
      <c r="R730">
        <f t="shared" si="111"/>
        <v>709</v>
      </c>
      <c r="S730">
        <f t="shared" si="107"/>
        <v>7.0899999999998933</v>
      </c>
      <c r="T730" s="13">
        <f t="shared" si="108"/>
        <v>-39.377387845763515</v>
      </c>
      <c r="U730" s="14">
        <f t="shared" si="109"/>
        <v>-36.944890531202589</v>
      </c>
    </row>
    <row r="731" spans="1:21">
      <c r="A731">
        <f t="shared" si="104"/>
        <v>0</v>
      </c>
      <c r="B731">
        <f t="shared" si="110"/>
        <v>710</v>
      </c>
      <c r="C731">
        <f t="shared" si="105"/>
        <v>7.0999999999998931</v>
      </c>
      <c r="D731" s="13">
        <f>(Alfa1*SIN(miia*C731)-Alfa2*SIN(miib*C731))</f>
        <v>59.945484332484099</v>
      </c>
      <c r="E731" s="14">
        <f>-(Alfa1*COS(miia*C731)-Alfa2*COS(miib*C731))</f>
        <v>-34.640394956689505</v>
      </c>
      <c r="F731">
        <f>(miia*Alfa1*COS(miia*C731)-miib*Alfa2*COS(miib*C731))</f>
        <v>65.04401992567756</v>
      </c>
      <c r="G731">
        <f>miia*Alfa1*SIN(miia*C731)-miib*Alfa2*SIN(miib*C731)</f>
        <v>-33.141706976725828</v>
      </c>
      <c r="Q731">
        <f t="shared" si="106"/>
        <v>0</v>
      </c>
      <c r="R731">
        <f t="shared" si="111"/>
        <v>710</v>
      </c>
      <c r="S731">
        <f t="shared" si="107"/>
        <v>7.0999999999998931</v>
      </c>
      <c r="T731" s="13">
        <f t="shared" si="108"/>
        <v>-39.377387845763515</v>
      </c>
      <c r="U731" s="14">
        <f t="shared" si="109"/>
        <v>-36.944890531202589</v>
      </c>
    </row>
    <row r="732" spans="1:21">
      <c r="A732">
        <f t="shared" si="104"/>
        <v>0</v>
      </c>
      <c r="B732">
        <f t="shared" si="110"/>
        <v>711</v>
      </c>
      <c r="C732">
        <f t="shared" si="105"/>
        <v>7.1099999999998929</v>
      </c>
      <c r="D732" s="13">
        <f>(Alfa1*SIN(miia*C732)-Alfa2*SIN(miib*C732))</f>
        <v>60.438507428236605</v>
      </c>
      <c r="E732" s="14">
        <f>-(Alfa1*COS(miia*C732)-Alfa2*COS(miib*C732))</f>
        <v>-34.898598971177869</v>
      </c>
      <c r="F732">
        <f>(miia*Alfa1*COS(miia*C732)-miib*Alfa2*COS(miib*C732))</f>
        <v>33.643916856158839</v>
      </c>
      <c r="G732">
        <f>miia*Alfa1*SIN(miia*C732)-miib*Alfa2*SIN(miib*C732)</f>
        <v>-18.215854176250815</v>
      </c>
      <c r="Q732">
        <f t="shared" si="106"/>
        <v>0</v>
      </c>
      <c r="R732">
        <f t="shared" si="111"/>
        <v>711</v>
      </c>
      <c r="S732">
        <f t="shared" si="107"/>
        <v>7.1099999999998929</v>
      </c>
      <c r="T732" s="13">
        <f t="shared" si="108"/>
        <v>-39.377387845763515</v>
      </c>
      <c r="U732" s="14">
        <f t="shared" si="109"/>
        <v>-36.944890531202589</v>
      </c>
    </row>
    <row r="733" spans="1:21">
      <c r="A733">
        <f t="shared" si="104"/>
        <v>0</v>
      </c>
      <c r="B733">
        <f t="shared" si="110"/>
        <v>712</v>
      </c>
      <c r="C733">
        <f t="shared" si="105"/>
        <v>7.1199999999998926</v>
      </c>
      <c r="D733" s="13">
        <f>(Alfa1*SIN(miia*C733)-Alfa2*SIN(miib*C733))</f>
        <v>60.620428356499282</v>
      </c>
      <c r="E733" s="14">
        <f>-(Alfa1*COS(miia*C733)-Alfa2*COS(miib*C733))</f>
        <v>-34.999223457301262</v>
      </c>
      <c r="F733">
        <f>(miia*Alfa1*COS(miia*C733)-miib*Alfa2*COS(miib*C733))</f>
        <v>2.8632335736732983</v>
      </c>
      <c r="G733">
        <f>miia*Alfa1*SIN(miia*C733)-miib*Alfa2*SIN(miib*C733)</f>
        <v>-1.6440974801141692</v>
      </c>
      <c r="Q733">
        <f t="shared" si="106"/>
        <v>0</v>
      </c>
      <c r="R733">
        <f t="shared" si="111"/>
        <v>712</v>
      </c>
      <c r="S733">
        <f t="shared" si="107"/>
        <v>7.1199999999998926</v>
      </c>
      <c r="T733" s="13">
        <f t="shared" si="108"/>
        <v>-39.377387845763515</v>
      </c>
      <c r="U733" s="14">
        <f t="shared" si="109"/>
        <v>-36.944890531202589</v>
      </c>
    </row>
    <row r="734" spans="1:21">
      <c r="A734">
        <f t="shared" si="104"/>
        <v>0</v>
      </c>
      <c r="B734">
        <f t="shared" si="110"/>
        <v>713</v>
      </c>
      <c r="C734">
        <f t="shared" si="105"/>
        <v>7.1299999999998924</v>
      </c>
      <c r="D734" s="13">
        <f>(Alfa1*SIN(miia*C734)-Alfa2*SIN(miib*C734))</f>
        <v>60.498615331205144</v>
      </c>
      <c r="E734" s="14">
        <f>-(Alfa1*COS(miia*C734)-Alfa2*COS(miib*C734))</f>
        <v>-34.92639129133908</v>
      </c>
      <c r="F734">
        <f>(miia*Alfa1*COS(miia*C734)-miib*Alfa2*COS(miib*C734))</f>
        <v>-27.064838094752091</v>
      </c>
      <c r="G734">
        <f>miia*Alfa1*SIN(miia*C734)-miib*Alfa2*SIN(miib*C734)</f>
        <v>16.453913135239361</v>
      </c>
      <c r="Q734">
        <f t="shared" si="106"/>
        <v>0</v>
      </c>
      <c r="R734">
        <f t="shared" si="111"/>
        <v>713</v>
      </c>
      <c r="S734">
        <f t="shared" si="107"/>
        <v>7.1299999999998924</v>
      </c>
      <c r="T734" s="13">
        <f t="shared" si="108"/>
        <v>-39.377387845763515</v>
      </c>
      <c r="U734" s="14">
        <f t="shared" si="109"/>
        <v>-36.944890531202589</v>
      </c>
    </row>
    <row r="735" spans="1:21">
      <c r="A735">
        <f t="shared" si="104"/>
        <v>0</v>
      </c>
      <c r="B735">
        <f t="shared" si="110"/>
        <v>714</v>
      </c>
      <c r="C735">
        <f t="shared" si="105"/>
        <v>7.1399999999998922</v>
      </c>
      <c r="D735" s="13">
        <f>(Alfa1*SIN(miia*C735)-Alfa2*SIN(miib*C735))</f>
        <v>60.082716619490292</v>
      </c>
      <c r="E735" s="14">
        <f>-(Alfa1*COS(miia*C735)-Alfa2*COS(miib*C735))</f>
        <v>-34.665517952838634</v>
      </c>
      <c r="F735">
        <f>(miia*Alfa1*COS(miia*C735)-miib*Alfa2*COS(miib*C735))</f>
        <v>-55.917827926802659</v>
      </c>
      <c r="G735">
        <f>miia*Alfa1*SIN(miia*C735)-miib*Alfa2*SIN(miib*C735)</f>
        <v>35.939504088409734</v>
      </c>
      <c r="Q735">
        <f t="shared" si="106"/>
        <v>0</v>
      </c>
      <c r="R735">
        <f t="shared" si="111"/>
        <v>714</v>
      </c>
      <c r="S735">
        <f t="shared" si="107"/>
        <v>7.1399999999998922</v>
      </c>
      <c r="T735" s="13">
        <f t="shared" si="108"/>
        <v>-39.377387845763515</v>
      </c>
      <c r="U735" s="14">
        <f t="shared" si="109"/>
        <v>-36.944890531202589</v>
      </c>
    </row>
    <row r="736" spans="1:21">
      <c r="A736">
        <f t="shared" si="104"/>
        <v>0</v>
      </c>
      <c r="B736">
        <f t="shared" si="110"/>
        <v>715</v>
      </c>
      <c r="C736">
        <f t="shared" si="105"/>
        <v>7.149999999999892</v>
      </c>
      <c r="D736" s="13">
        <f>(Alfa1*SIN(miia*C736)-Alfa2*SIN(miib*C736))</f>
        <v>59.384543065909597</v>
      </c>
      <c r="E736" s="14">
        <f>-(Alfa1*COS(miia*C736)-Alfa2*COS(miib*C736))</f>
        <v>-34.203495520936443</v>
      </c>
      <c r="F736">
        <f>(miia*Alfa1*COS(miia*C736)-miib*Alfa2*COS(miib*C736))</f>
        <v>-83.486018790753917</v>
      </c>
      <c r="G736">
        <f>miia*Alfa1*SIN(miia*C736)-miib*Alfa2*SIN(miib*C736)</f>
        <v>56.656258406201687</v>
      </c>
      <c r="Q736">
        <f t="shared" si="106"/>
        <v>0</v>
      </c>
      <c r="R736">
        <f t="shared" si="111"/>
        <v>715</v>
      </c>
      <c r="S736">
        <f t="shared" si="107"/>
        <v>7.149999999999892</v>
      </c>
      <c r="T736" s="13">
        <f t="shared" si="108"/>
        <v>-39.377387845763515</v>
      </c>
      <c r="U736" s="14">
        <f t="shared" si="109"/>
        <v>-36.944890531202589</v>
      </c>
    </row>
    <row r="737" spans="1:21">
      <c r="A737">
        <f t="shared" si="104"/>
        <v>0</v>
      </c>
      <c r="B737">
        <f t="shared" si="110"/>
        <v>716</v>
      </c>
      <c r="C737">
        <f t="shared" si="105"/>
        <v>7.1599999999998918</v>
      </c>
      <c r="D737" s="13">
        <f>(Alfa1*SIN(miia*C737)-Alfa2*SIN(miib*C737))</f>
        <v>58.417930948063656</v>
      </c>
      <c r="E737" s="14">
        <f>-(Alfa1*COS(miia*C737)-Alfa2*COS(miib*C737))</f>
        <v>-33.528862922389223</v>
      </c>
      <c r="F737">
        <f>(miia*Alfa1*COS(miia*C737)-miib*Alfa2*COS(miib*C737))</f>
        <v>-109.57434567961822</v>
      </c>
      <c r="G737">
        <f>miia*Alfa1*SIN(miia*C737)-miib*Alfa2*SIN(miib*C737)</f>
        <v>78.431482918713868</v>
      </c>
      <c r="Q737">
        <f t="shared" si="106"/>
        <v>0</v>
      </c>
      <c r="R737">
        <f t="shared" si="111"/>
        <v>716</v>
      </c>
      <c r="S737">
        <f t="shared" si="107"/>
        <v>7.1599999999998918</v>
      </c>
      <c r="T737" s="13">
        <f t="shared" si="108"/>
        <v>-39.377387845763515</v>
      </c>
      <c r="U737" s="14">
        <f t="shared" si="109"/>
        <v>-36.944890531202589</v>
      </c>
    </row>
    <row r="738" spans="1:21">
      <c r="A738">
        <f t="shared" si="104"/>
        <v>0</v>
      </c>
      <c r="B738">
        <f t="shared" si="110"/>
        <v>717</v>
      </c>
      <c r="C738">
        <f t="shared" si="105"/>
        <v>7.1699999999998916</v>
      </c>
      <c r="D738" s="13">
        <f>(Alfa1*SIN(miia*C738)-Alfa2*SIN(miib*C738))</f>
        <v>57.198586581763848</v>
      </c>
      <c r="E738" s="14">
        <f>-(Alfa1*COS(miia*C738)-Alfa2*COS(miib*C738))</f>
        <v>-32.63196063207792</v>
      </c>
      <c r="F738">
        <f>(miia*Alfa1*COS(miia*C738)-miib*Alfa2*COS(miib*C738))</f>
        <v>-134.00414380997574</v>
      </c>
      <c r="G738">
        <f>miia*Alfa1*SIN(miia*C738)-miib*Alfa2*SIN(miib*C738)</f>
        <v>101.07784801579631</v>
      </c>
      <c r="Q738">
        <f t="shared" si="106"/>
        <v>0</v>
      </c>
      <c r="R738">
        <f t="shared" si="111"/>
        <v>717</v>
      </c>
      <c r="S738">
        <f t="shared" si="107"/>
        <v>7.1699999999998916</v>
      </c>
      <c r="T738" s="13">
        <f t="shared" si="108"/>
        <v>-39.377387845763515</v>
      </c>
      <c r="U738" s="14">
        <f t="shared" si="109"/>
        <v>-36.944890531202589</v>
      </c>
    </row>
    <row r="739" spans="1:21">
      <c r="A739">
        <f t="shared" si="104"/>
        <v>0</v>
      </c>
      <c r="B739">
        <f t="shared" si="110"/>
        <v>718</v>
      </c>
      <c r="C739">
        <f t="shared" si="105"/>
        <v>7.1799999999998914</v>
      </c>
      <c r="D739" s="13">
        <f>(Alfa1*SIN(miia*C739)-Alfa2*SIN(miib*C739))</f>
        <v>55.743914271248627</v>
      </c>
      <c r="E739" s="14">
        <f>-(Alfa1*COS(miia*C739)-Alfa2*COS(miib*C739))</f>
        <v>-31.50506817982598</v>
      </c>
      <c r="F739">
        <f>(miia*Alfa1*COS(miia*C739)-miib*Alfa2*COS(miib*C739))</f>
        <v>-156.61472882125204</v>
      </c>
      <c r="G739">
        <f>miia*Alfa1*SIN(miia*C739)-miib*Alfa2*SIN(miib*C739)</f>
        <v>124.39518379525667</v>
      </c>
      <c r="Q739">
        <f t="shared" si="106"/>
        <v>0</v>
      </c>
      <c r="R739">
        <f t="shared" si="111"/>
        <v>718</v>
      </c>
      <c r="S739">
        <f t="shared" si="107"/>
        <v>7.1799999999998914</v>
      </c>
      <c r="T739" s="13">
        <f t="shared" si="108"/>
        <v>-39.377387845763515</v>
      </c>
      <c r="U739" s="14">
        <f t="shared" si="109"/>
        <v>-36.944890531202589</v>
      </c>
    </row>
    <row r="740" spans="1:21">
      <c r="A740">
        <f t="shared" si="104"/>
        <v>0</v>
      </c>
      <c r="B740">
        <f t="shared" si="110"/>
        <v>719</v>
      </c>
      <c r="C740">
        <f t="shared" si="105"/>
        <v>7.1899999999998911</v>
      </c>
      <c r="D740" s="13">
        <f>(Alfa1*SIN(miia*C740)-Alfa2*SIN(miib*C740))</f>
        <v>54.072829361302574</v>
      </c>
      <c r="E740" s="14">
        <f>-(Alfa1*COS(miia*C740)-Alfa2*COS(miib*C740))</f>
        <v>-30.142522987151665</v>
      </c>
      <c r="F740">
        <f>(miia*Alfa1*COS(miia*C740)-miib*Alfa2*COS(miib*C740))</f>
        <v>-177.26479379889301</v>
      </c>
      <c r="G740">
        <f>miia*Alfa1*SIN(miia*C740)-miib*Alfa2*SIN(miib*C740)</f>
        <v>148.1724148452077</v>
      </c>
      <c r="Q740">
        <f t="shared" si="106"/>
        <v>0</v>
      </c>
      <c r="R740">
        <f t="shared" si="111"/>
        <v>719</v>
      </c>
      <c r="S740">
        <f t="shared" si="107"/>
        <v>7.1899999999998911</v>
      </c>
      <c r="T740" s="13">
        <f t="shared" si="108"/>
        <v>-39.377387845763515</v>
      </c>
      <c r="U740" s="14">
        <f t="shared" si="109"/>
        <v>-36.944890531202589</v>
      </c>
    </row>
    <row r="741" spans="1:21">
      <c r="A741">
        <f t="shared" si="104"/>
        <v>0</v>
      </c>
      <c r="B741">
        <f t="shared" si="110"/>
        <v>720</v>
      </c>
      <c r="C741">
        <f t="shared" si="105"/>
        <v>7.1999999999998909</v>
      </c>
      <c r="D741" s="13">
        <f>(Alfa1*SIN(miia*C741)-Alfa2*SIN(miib*C741))</f>
        <v>52.205558291814341</v>
      </c>
      <c r="E741" s="14">
        <f>-(Alfa1*COS(miia*C741)-Alfa2*COS(miib*C741))</f>
        <v>-28.540819242354981</v>
      </c>
      <c r="F741">
        <f>(miia*Alfa1*COS(miia*C741)-miib*Alfa2*COS(miib*C741))</f>
        <v>-195.83360968398674</v>
      </c>
      <c r="G741">
        <f>miia*Alfa1*SIN(miia*C741)-miib*Alfa2*SIN(miib*C741)</f>
        <v>172.18961449198858</v>
      </c>
      <c r="Q741">
        <f t="shared" si="106"/>
        <v>0</v>
      </c>
      <c r="R741">
        <f t="shared" si="111"/>
        <v>720</v>
      </c>
      <c r="S741">
        <f t="shared" si="107"/>
        <v>7.1999999999998909</v>
      </c>
      <c r="T741" s="13">
        <f t="shared" si="108"/>
        <v>-39.377387845763515</v>
      </c>
      <c r="U741" s="14">
        <f t="shared" si="109"/>
        <v>-36.944890531202589</v>
      </c>
    </row>
    <row r="742" spans="1:21">
      <c r="A742">
        <f t="shared" si="104"/>
        <v>0</v>
      </c>
      <c r="B742">
        <f t="shared" si="110"/>
        <v>721</v>
      </c>
      <c r="C742">
        <f t="shared" si="105"/>
        <v>7.2099999999998907</v>
      </c>
      <c r="D742" s="13">
        <f>(Alfa1*SIN(miia*C742)-Alfa2*SIN(miib*C742))</f>
        <v>50.163427679934237</v>
      </c>
      <c r="E742" s="14">
        <f>-(Alfa1*COS(miia*C742)-Alfa2*COS(miib*C742))</f>
        <v>-26.69868572029598</v>
      </c>
      <c r="F742">
        <f>(miia*Alfa1*COS(miia*C742)-miib*Alfa2*COS(miib*C742))</f>
        <v>-212.22201760377013</v>
      </c>
      <c r="G742">
        <f>miia*Alfa1*SIN(miia*C742)-miib*Alfa2*SIN(miib*C742)</f>
        <v>196.22015812507294</v>
      </c>
      <c r="Q742">
        <f t="shared" si="106"/>
        <v>0</v>
      </c>
      <c r="R742">
        <f t="shared" si="111"/>
        <v>721</v>
      </c>
      <c r="S742">
        <f t="shared" si="107"/>
        <v>7.2099999999998907</v>
      </c>
      <c r="T742" s="13">
        <f t="shared" si="108"/>
        <v>-39.377387845763515</v>
      </c>
      <c r="U742" s="14">
        <f t="shared" si="109"/>
        <v>-36.944890531202589</v>
      </c>
    </row>
    <row r="743" spans="1:21">
      <c r="A743">
        <f t="shared" si="104"/>
        <v>0</v>
      </c>
      <c r="B743">
        <f t="shared" si="110"/>
        <v>722</v>
      </c>
      <c r="C743">
        <f t="shared" si="105"/>
        <v>7.2199999999998905</v>
      </c>
      <c r="D743" s="13">
        <f>(Alfa1*SIN(miia*C743)-Alfa2*SIN(miib*C743))</f>
        <v>47.96864455930185</v>
      </c>
      <c r="E743" s="14">
        <f>-(Alfa1*COS(miia*C743)-Alfa2*COS(miib*C743))</f>
        <v>-24.617141662359188</v>
      </c>
      <c r="F743">
        <f>(miia*Alfa1*COS(miia*C743)-miib*Alfa2*COS(miib*C743))</f>
        <v>-226.35320374279158</v>
      </c>
      <c r="G743">
        <f>miia*Alfa1*SIN(miia*C743)-miib*Alfa2*SIN(miib*C743)</f>
        <v>220.03295419393268</v>
      </c>
      <c r="Q743">
        <f t="shared" si="106"/>
        <v>0</v>
      </c>
      <c r="R743">
        <f t="shared" si="111"/>
        <v>722</v>
      </c>
      <c r="S743">
        <f t="shared" si="107"/>
        <v>7.2199999999998905</v>
      </c>
      <c r="T743" s="13">
        <f t="shared" si="108"/>
        <v>-39.377387845763515</v>
      </c>
      <c r="U743" s="14">
        <f t="shared" si="109"/>
        <v>-36.944890531202589</v>
      </c>
    </row>
    <row r="744" spans="1:21">
      <c r="A744">
        <f t="shared" si="104"/>
        <v>0</v>
      </c>
      <c r="B744">
        <f t="shared" si="110"/>
        <v>723</v>
      </c>
      <c r="C744">
        <f t="shared" si="105"/>
        <v>7.2299999999998903</v>
      </c>
      <c r="D744" s="13">
        <f>(Alfa1*SIN(miia*C744)-Alfa2*SIN(miib*C744))</f>
        <v>45.644069988794733</v>
      </c>
      <c r="E744" s="14">
        <f>-(Alfa1*COS(miia*C744)-Alfa2*COS(miib*C744))</f>
        <v>-22.299530050343847</v>
      </c>
      <c r="F744">
        <f>(miia*Alfa1*COS(miia*C744)-miib*Alfa2*COS(miib*C744))</f>
        <v>-238.17324955210375</v>
      </c>
      <c r="G744">
        <f>miia*Alfa1*SIN(miia*C744)-miib*Alfa2*SIN(miib*C744)</f>
        <v>243.3947306688915</v>
      </c>
      <c r="Q744">
        <f t="shared" si="106"/>
        <v>0</v>
      </c>
      <c r="R744">
        <f t="shared" si="111"/>
        <v>723</v>
      </c>
      <c r="S744">
        <f t="shared" si="107"/>
        <v>7.2299999999998903</v>
      </c>
      <c r="T744" s="13">
        <f t="shared" si="108"/>
        <v>-39.377387845763515</v>
      </c>
      <c r="U744" s="14">
        <f t="shared" si="109"/>
        <v>-36.944890531202589</v>
      </c>
    </row>
    <row r="745" spans="1:21">
      <c r="A745">
        <f t="shared" si="104"/>
        <v>0</v>
      </c>
      <c r="B745">
        <f t="shared" si="110"/>
        <v>724</v>
      </c>
      <c r="C745">
        <f t="shared" si="105"/>
        <v>7.2399999999998901</v>
      </c>
      <c r="D745" s="13">
        <f>(Alfa1*SIN(miia*C745)-Alfa2*SIN(miib*C745))</f>
        <v>43.212988304092605</v>
      </c>
      <c r="E745" s="14">
        <f>-(Alfa1*COS(miia*C745)-Alfa2*COS(miib*C745))</f>
        <v>-19.751527833201251</v>
      </c>
      <c r="F745">
        <f>(miia*Alfa1*COS(miia*C745)-miib*Alfa2*COS(miib*C745))</f>
        <v>-247.65145234204482</v>
      </c>
      <c r="G745">
        <f>miia*Alfa1*SIN(miia*C745)-miib*Alfa2*SIN(miib*C745)</f>
        <v>266.07235417665521</v>
      </c>
      <c r="Q745">
        <f t="shared" si="106"/>
        <v>0</v>
      </c>
      <c r="R745">
        <f t="shared" si="111"/>
        <v>724</v>
      </c>
      <c r="S745">
        <f t="shared" si="107"/>
        <v>7.2399999999998901</v>
      </c>
      <c r="T745" s="13">
        <f t="shared" si="108"/>
        <v>-39.377387845763515</v>
      </c>
      <c r="U745" s="14">
        <f t="shared" si="109"/>
        <v>-36.944890531202589</v>
      </c>
    </row>
    <row r="746" spans="1:21">
      <c r="A746">
        <f t="shared" si="104"/>
        <v>0</v>
      </c>
      <c r="B746">
        <f t="shared" si="110"/>
        <v>725</v>
      </c>
      <c r="C746">
        <f t="shared" si="105"/>
        <v>7.2499999999998899</v>
      </c>
      <c r="D746" s="13">
        <f>(Alfa1*SIN(miia*C746)-Alfa2*SIN(miib*C746))</f>
        <v>40.698874323434481</v>
      </c>
      <c r="E746" s="14">
        <f>-(Alfa1*COS(miia*C746)-Alfa2*COS(miib*C746))</f>
        <v>-16.981132895384242</v>
      </c>
      <c r="F746">
        <f>(miia*Alfa1*COS(miia*C746)-miib*Alfa2*COS(miib*C746))</f>
        <v>-254.78041360063133</v>
      </c>
      <c r="G746">
        <f>miia*Alfa1*SIN(miia*C746)-miib*Alfa2*SIN(miib*C746)</f>
        <v>287.83515866763122</v>
      </c>
      <c r="Q746">
        <f t="shared" si="106"/>
        <v>0</v>
      </c>
      <c r="R746">
        <f t="shared" si="111"/>
        <v>725</v>
      </c>
      <c r="S746">
        <f t="shared" si="107"/>
        <v>7.2499999999998899</v>
      </c>
      <c r="T746" s="13">
        <f t="shared" si="108"/>
        <v>-39.377387845763515</v>
      </c>
      <c r="U746" s="14">
        <f t="shared" si="109"/>
        <v>-36.944890531202589</v>
      </c>
    </row>
    <row r="747" spans="1:21">
      <c r="A747">
        <f t="shared" si="104"/>
        <v>0</v>
      </c>
      <c r="B747">
        <f t="shared" si="110"/>
        <v>726</v>
      </c>
      <c r="C747">
        <f t="shared" si="105"/>
        <v>7.2599999999998897</v>
      </c>
      <c r="D747" s="13">
        <f>(Alfa1*SIN(miia*C747)-Alfa2*SIN(miib*C747))</f>
        <v>38.125160833935226</v>
      </c>
      <c r="E747" s="14">
        <f>-(Alfa1*COS(miia*C747)-Alfa2*COS(miib*C747))</f>
        <v>-13.998627787814213</v>
      </c>
      <c r="F747">
        <f>(miia*Alfa1*COS(miia*C747)-miib*Alfa2*COS(miib*C747))</f>
        <v>-259.57589470111952</v>
      </c>
      <c r="G747">
        <f>miia*Alfa1*SIN(miia*C747)-miib*Alfa2*SIN(miib*C747)</f>
        <v>308.45726034955578</v>
      </c>
      <c r="Q747">
        <f t="shared" si="106"/>
        <v>0</v>
      </c>
      <c r="R747">
        <f t="shared" si="111"/>
        <v>726</v>
      </c>
      <c r="S747">
        <f t="shared" si="107"/>
        <v>7.2599999999998897</v>
      </c>
      <c r="T747" s="13">
        <f t="shared" si="108"/>
        <v>-39.377387845763515</v>
      </c>
      <c r="U747" s="14">
        <f t="shared" si="109"/>
        <v>-36.944890531202589</v>
      </c>
    </row>
    <row r="748" spans="1:21">
      <c r="A748">
        <f t="shared" si="104"/>
        <v>0</v>
      </c>
      <c r="B748">
        <f t="shared" si="110"/>
        <v>727</v>
      </c>
      <c r="C748">
        <f t="shared" si="105"/>
        <v>7.2699999999998894</v>
      </c>
      <c r="D748" s="13">
        <f>(Alfa1*SIN(miia*C748)-Alfa2*SIN(miib*C748))</f>
        <v>35.515008676567092</v>
      </c>
      <c r="E748" s="14">
        <f>-(Alfa1*COS(miia*C748)-Alfa2*COS(miib*C748))</f>
        <v>-10.816520474770931</v>
      </c>
      <c r="F748">
        <f>(miia*Alfa1*COS(miia*C748)-miib*Alfa2*COS(miib*C748))</f>
        <v>-262.07644198588127</v>
      </c>
      <c r="G748">
        <f>miia*Alfa1*SIN(miia*C748)-miib*Alfa2*SIN(miib*C748)</f>
        <v>327.71983573188277</v>
      </c>
      <c r="Q748">
        <f t="shared" si="106"/>
        <v>0</v>
      </c>
      <c r="R748">
        <f t="shared" si="111"/>
        <v>727</v>
      </c>
      <c r="S748">
        <f t="shared" si="107"/>
        <v>7.2699999999998894</v>
      </c>
      <c r="T748" s="13">
        <f t="shared" si="108"/>
        <v>-39.377387845763515</v>
      </c>
      <c r="U748" s="14">
        <f t="shared" si="109"/>
        <v>-36.944890531202589</v>
      </c>
    </row>
    <row r="749" spans="1:21">
      <c r="A749">
        <f t="shared" si="104"/>
        <v>0</v>
      </c>
      <c r="B749">
        <f t="shared" si="110"/>
        <v>728</v>
      </c>
      <c r="C749">
        <f t="shared" si="105"/>
        <v>7.2799999999998892</v>
      </c>
      <c r="D749" s="13">
        <f>(Alfa1*SIN(miia*C749)-Alfa2*SIN(miib*C749))</f>
        <v>32.891081716493574</v>
      </c>
      <c r="E749" s="14">
        <f>-(Alfa1*COS(miia*C749)-Alfa2*COS(miib*C749))</f>
        <v>-7.4494625800420256</v>
      </c>
      <c r="F749">
        <f>(miia*Alfa1*COS(miia*C749)-miib*Alfa2*COS(miib*C749))</f>
        <v>-262.3427855161143</v>
      </c>
      <c r="G749">
        <f>miia*Alfa1*SIN(miia*C749)-miib*Alfa2*SIN(miib*C749)</f>
        <v>345.41333996680095</v>
      </c>
      <c r="Q749">
        <f t="shared" si="106"/>
        <v>0</v>
      </c>
      <c r="R749">
        <f t="shared" si="111"/>
        <v>728</v>
      </c>
      <c r="S749">
        <f t="shared" si="107"/>
        <v>7.2799999999998892</v>
      </c>
      <c r="T749" s="13">
        <f t="shared" si="108"/>
        <v>-39.377387845763515</v>
      </c>
      <c r="U749" s="14">
        <f t="shared" si="109"/>
        <v>-36.944890531202589</v>
      </c>
    </row>
    <row r="750" spans="1:21">
      <c r="A750">
        <f t="shared" si="104"/>
        <v>0</v>
      </c>
      <c r="B750">
        <f t="shared" si="110"/>
        <v>729</v>
      </c>
      <c r="C750">
        <f t="shared" si="105"/>
        <v>7.289999999999889</v>
      </c>
      <c r="D750" s="13">
        <f>(Alfa1*SIN(miia*C750)-Alfa2*SIN(miib*C750))</f>
        <v>30.275328931223392</v>
      </c>
      <c r="E750" s="14">
        <f>-(Alfa1*COS(miia*C750)-Alfa2*COS(miib*C750))</f>
        <v>-3.9141458411661656</v>
      </c>
      <c r="F750">
        <f>(miia*Alfa1*COS(miia*C750)-miib*Alfa2*COS(miib*C750))</f>
        <v>-260.45701803502362</v>
      </c>
      <c r="G750">
        <f>miia*Alfa1*SIN(miia*C750)-miib*Alfa2*SIN(miib*C750)</f>
        <v>361.33964324208716</v>
      </c>
      <c r="Q750">
        <f t="shared" si="106"/>
        <v>0</v>
      </c>
      <c r="R750">
        <f t="shared" si="111"/>
        <v>729</v>
      </c>
      <c r="S750">
        <f t="shared" si="107"/>
        <v>7.289999999999889</v>
      </c>
      <c r="T750" s="13">
        <f t="shared" si="108"/>
        <v>-39.377387845763515</v>
      </c>
      <c r="U750" s="14">
        <f t="shared" si="109"/>
        <v>-36.944890531202589</v>
      </c>
    </row>
    <row r="751" spans="1:21">
      <c r="A751">
        <f t="shared" si="104"/>
        <v>0</v>
      </c>
      <c r="B751">
        <f t="shared" si="110"/>
        <v>730</v>
      </c>
      <c r="C751">
        <f t="shared" si="105"/>
        <v>7.2999999999998888</v>
      </c>
      <c r="D751" s="13">
        <f>(Alfa1*SIN(miia*C751)-Alfa2*SIN(miib*C751))</f>
        <v>27.688775772544176</v>
      </c>
      <c r="E751" s="14">
        <f>-(Alfa1*COS(miia*C751)-Alfa2*COS(miib*C751))</f>
        <v>-0.22917769926273124</v>
      </c>
      <c r="F751">
        <f>(miia*Alfa1*COS(miia*C751)-miib*Alfa2*COS(miib*C751))</f>
        <v>-256.52156288350943</v>
      </c>
      <c r="G751">
        <f>miia*Alfa1*SIN(miia*C751)-miib*Alfa2*SIN(miib*C751)</f>
        <v>375.31406377299294</v>
      </c>
      <c r="Q751">
        <f t="shared" si="106"/>
        <v>0</v>
      </c>
      <c r="R751">
        <f t="shared" si="111"/>
        <v>730</v>
      </c>
      <c r="S751">
        <f t="shared" si="107"/>
        <v>7.2999999999998888</v>
      </c>
      <c r="T751" s="13">
        <f t="shared" si="108"/>
        <v>-39.377387845763515</v>
      </c>
      <c r="U751" s="14">
        <f t="shared" si="109"/>
        <v>-36.944890531202589</v>
      </c>
    </row>
    <row r="752" spans="1:21">
      <c r="A752">
        <f t="shared" si="104"/>
        <v>0</v>
      </c>
      <c r="B752">
        <f t="shared" si="110"/>
        <v>731</v>
      </c>
      <c r="C752">
        <f t="shared" si="105"/>
        <v>7.3099999999998886</v>
      </c>
      <c r="D752" s="13">
        <f>(Alfa1*SIN(miia*C752)-Alfa2*SIN(miib*C752))</f>
        <v>25.151326860208087</v>
      </c>
      <c r="E752" s="14">
        <f>-(Alfa1*COS(miia*C752)-Alfa2*COS(miib*C752))</f>
        <v>3.5850628383898702</v>
      </c>
      <c r="F752">
        <f>(miia*Alfa1*COS(miia*C752)-miib*Alfa2*COS(miib*C752))</f>
        <v>-250.6579417100896</v>
      </c>
      <c r="G752">
        <f>miia*Alfa1*SIN(miia*C752)-miib*Alfa2*SIN(miib*C752)</f>
        <v>387.16727694686421</v>
      </c>
      <c r="Q752">
        <f t="shared" si="106"/>
        <v>0</v>
      </c>
      <c r="R752">
        <f t="shared" si="111"/>
        <v>731</v>
      </c>
      <c r="S752">
        <f t="shared" si="107"/>
        <v>7.3099999999998886</v>
      </c>
      <c r="T752" s="13">
        <f t="shared" si="108"/>
        <v>-39.377387845763515</v>
      </c>
      <c r="U752" s="14">
        <f t="shared" si="109"/>
        <v>-36.944890531202589</v>
      </c>
    </row>
    <row r="753" spans="1:21">
      <c r="A753">
        <f t="shared" si="104"/>
        <v>0</v>
      </c>
      <c r="B753">
        <f t="shared" si="110"/>
        <v>732</v>
      </c>
      <c r="C753">
        <f t="shared" si="105"/>
        <v>7.3199999999998884</v>
      </c>
      <c r="D753" s="13">
        <f>(Alfa1*SIN(miia*C753)-Alfa2*SIN(miib*C753))</f>
        <v>22.681581946870196</v>
      </c>
      <c r="E753" s="14">
        <f>-(Alfa1*COS(miia*C753)-Alfa2*COS(miib*C753))</f>
        <v>7.5065877272775658</v>
      </c>
      <c r="F753">
        <f>(miia*Alfa1*COS(miia*C753)-miib*Alfa2*COS(miib*C753))</f>
        <v>-243.00535480986267</v>
      </c>
      <c r="G753">
        <f>miia*Alfa1*SIN(miia*C753)-miib*Alfa2*SIN(miib*C753)</f>
        <v>396.74708138527956</v>
      </c>
      <c r="Q753">
        <f t="shared" si="106"/>
        <v>0</v>
      </c>
      <c r="R753">
        <f t="shared" si="111"/>
        <v>732</v>
      </c>
      <c r="S753">
        <f t="shared" si="107"/>
        <v>7.3199999999998884</v>
      </c>
      <c r="T753" s="13">
        <f t="shared" si="108"/>
        <v>-39.377387845763515</v>
      </c>
      <c r="U753" s="14">
        <f t="shared" si="109"/>
        <v>-36.944890531202589</v>
      </c>
    </row>
    <row r="754" spans="1:21">
      <c r="A754">
        <f t="shared" si="104"/>
        <v>0</v>
      </c>
      <c r="B754">
        <f t="shared" si="110"/>
        <v>733</v>
      </c>
      <c r="C754">
        <f t="shared" si="105"/>
        <v>7.3299999999998882</v>
      </c>
      <c r="D754" s="13">
        <f>(Alfa1*SIN(miia*C754)-Alfa2*SIN(miib*C754))</f>
        <v>20.296666955985913</v>
      </c>
      <c r="E754" s="14">
        <f>-(Alfa1*COS(miia*C754)-Alfa2*COS(miib*C754))</f>
        <v>11.511979284854837</v>
      </c>
      <c r="F754">
        <f>(miia*Alfa1*COS(miia*C754)-miib*Alfa2*COS(miib*C754))</f>
        <v>-233.71908879082906</v>
      </c>
      <c r="G754">
        <f>miia*Alfa1*SIN(miia*C754)-miib*Alfa2*SIN(miib*C754)</f>
        <v>403.92000409230496</v>
      </c>
      <c r="Q754">
        <f t="shared" si="106"/>
        <v>0</v>
      </c>
      <c r="R754">
        <f t="shared" si="111"/>
        <v>733</v>
      </c>
      <c r="S754">
        <f t="shared" si="107"/>
        <v>7.3299999999998882</v>
      </c>
      <c r="T754" s="13">
        <f t="shared" si="108"/>
        <v>-39.377387845763515</v>
      </c>
      <c r="U754" s="14">
        <f t="shared" si="109"/>
        <v>-36.944890531202589</v>
      </c>
    </row>
    <row r="755" spans="1:21">
      <c r="A755">
        <f t="shared" si="104"/>
        <v>0</v>
      </c>
      <c r="B755">
        <f t="shared" si="110"/>
        <v>734</v>
      </c>
      <c r="C755">
        <f t="shared" si="105"/>
        <v>7.3399999999998879</v>
      </c>
      <c r="D755" s="13">
        <f>(Alfa1*SIN(miia*C755)-Alfa2*SIN(miib*C755))</f>
        <v>18.012081738690465</v>
      </c>
      <c r="E755" s="14">
        <f>-(Alfa1*COS(miia*C755)-Alfa2*COS(miib*C755))</f>
        <v>15.576584768253932</v>
      </c>
      <c r="F755">
        <f>(miia*Alfa1*COS(miia*C755)-miib*Alfa2*COS(miib*C755))</f>
        <v>-222.96876798126067</v>
      </c>
      <c r="G755">
        <f>miia*Alfa1*SIN(miia*C755)-miib*Alfa2*SIN(miib*C755)</f>
        <v>408.57272843977898</v>
      </c>
      <c r="Q755">
        <f t="shared" si="106"/>
        <v>0</v>
      </c>
      <c r="R755">
        <f t="shared" si="111"/>
        <v>734</v>
      </c>
      <c r="S755">
        <f t="shared" si="107"/>
        <v>7.3399999999998879</v>
      </c>
      <c r="T755" s="13">
        <f t="shared" si="108"/>
        <v>-39.377387845763515</v>
      </c>
      <c r="U755" s="14">
        <f t="shared" si="109"/>
        <v>-36.944890531202589</v>
      </c>
    </row>
    <row r="756" spans="1:21">
      <c r="A756">
        <f t="shared" si="104"/>
        <v>0</v>
      </c>
      <c r="B756">
        <f t="shared" si="110"/>
        <v>735</v>
      </c>
      <c r="C756">
        <f t="shared" si="105"/>
        <v>7.3499999999998877</v>
      </c>
      <c r="D756" s="13">
        <f>(Alfa1*SIN(miia*C756)-Alfa2*SIN(miib*C756))</f>
        <v>15.841566023651058</v>
      </c>
      <c r="E756" s="14">
        <f>-(Alfa1*COS(miia*C756)-Alfa2*COS(miib*C756))</f>
        <v>19.674724284829672</v>
      </c>
      <c r="F756">
        <f>(miia*Alfa1*COS(miia*C756)-miib*Alfa2*COS(miib*C756))</f>
        <v>-210.93646754193696</v>
      </c>
      <c r="G756">
        <f>miia*Alfa1*SIN(miia*C756)-miib*Alfa2*SIN(miib*C756)</f>
        <v>410.61333048580053</v>
      </c>
      <c r="Q756">
        <f t="shared" si="106"/>
        <v>0</v>
      </c>
      <c r="R756">
        <f t="shared" si="111"/>
        <v>735</v>
      </c>
      <c r="S756">
        <f t="shared" si="107"/>
        <v>7.3499999999998877</v>
      </c>
      <c r="T756" s="13">
        <f t="shared" si="108"/>
        <v>-39.377387845763515</v>
      </c>
      <c r="U756" s="14">
        <f t="shared" si="109"/>
        <v>-36.944890531202589</v>
      </c>
    </row>
    <row r="757" spans="1:21">
      <c r="A757">
        <f t="shared" si="104"/>
        <v>0</v>
      </c>
      <c r="B757">
        <f t="shared" si="110"/>
        <v>736</v>
      </c>
      <c r="C757">
        <f t="shared" si="105"/>
        <v>7.3599999999998875</v>
      </c>
      <c r="D757" s="13">
        <f>(Alfa1*SIN(miia*C757)-Alfa2*SIN(miib*C757))</f>
        <v>13.79698484723448</v>
      </c>
      <c r="E757" s="14">
        <f>-(Alfa1*COS(miia*C757)-Alfa2*COS(miib*C757))</f>
        <v>23.779910054183773</v>
      </c>
      <c r="F757">
        <f>(miia*Alfa1*COS(miia*C757)-miib*Alfa2*COS(miib*C757))</f>
        <v>-197.81470761642623</v>
      </c>
      <c r="G757">
        <f>miia*Alfa1*SIN(miia*C757)-miib*Alfa2*SIN(miib*C757)</f>
        <v>409.97231101335774</v>
      </c>
      <c r="Q757">
        <f t="shared" si="106"/>
        <v>0</v>
      </c>
      <c r="R757">
        <f t="shared" si="111"/>
        <v>736</v>
      </c>
      <c r="S757">
        <f t="shared" si="107"/>
        <v>7.3599999999998875</v>
      </c>
      <c r="T757" s="13">
        <f t="shared" si="108"/>
        <v>-39.377387845763515</v>
      </c>
      <c r="U757" s="14">
        <f t="shared" si="109"/>
        <v>-36.944890531202589</v>
      </c>
    </row>
    <row r="758" spans="1:21">
      <c r="A758">
        <f t="shared" si="104"/>
        <v>0</v>
      </c>
      <c r="B758">
        <f t="shared" si="110"/>
        <v>737</v>
      </c>
      <c r="C758">
        <f t="shared" si="105"/>
        <v>7.3699999999998873</v>
      </c>
      <c r="D758" s="13">
        <f>(Alfa1*SIN(miia*C758)-Alfa2*SIN(miib*C758))</f>
        <v>11.888234551969589</v>
      </c>
      <c r="E758" s="14">
        <f>-(Alfa1*COS(miia*C758)-Alfa2*COS(miib*C758))</f>
        <v>27.865074924152029</v>
      </c>
      <c r="F758">
        <f>(miia*Alfa1*COS(miia*C758)-miib*Alfa2*COS(miib*C758))</f>
        <v>-183.80434902766791</v>
      </c>
      <c r="G758">
        <f>miia*Alfa1*SIN(miia*C758)-miib*Alfa2*SIN(miib*C758)</f>
        <v>406.60341269344099</v>
      </c>
      <c r="Q758">
        <f t="shared" si="106"/>
        <v>0</v>
      </c>
      <c r="R758">
        <f t="shared" si="111"/>
        <v>737</v>
      </c>
      <c r="S758">
        <f t="shared" si="107"/>
        <v>7.3699999999998873</v>
      </c>
      <c r="T758" s="13">
        <f t="shared" si="108"/>
        <v>-39.377387845763515</v>
      </c>
      <c r="U758" s="14">
        <f t="shared" si="109"/>
        <v>-36.944890531202589</v>
      </c>
    </row>
    <row r="759" spans="1:21">
      <c r="A759">
        <f t="shared" si="104"/>
        <v>0</v>
      </c>
      <c r="B759">
        <f t="shared" si="110"/>
        <v>738</v>
      </c>
      <c r="C759">
        <f t="shared" si="105"/>
        <v>7.3799999999998871</v>
      </c>
      <c r="D759" s="13">
        <f>(Alfa1*SIN(miia*C759)-Alfa2*SIN(miib*C759))</f>
        <v>10.123170231171425</v>
      </c>
      <c r="E759" s="14">
        <f>-(Alfa1*COS(miia*C759)-Alfa2*COS(miib*C759))</f>
        <v>31.902807947837452</v>
      </c>
      <c r="F759">
        <f>(miia*Alfa1*COS(miia*C759)-miib*Alfa2*COS(miib*C759))</f>
        <v>-169.11241199802063</v>
      </c>
      <c r="G759">
        <f>miia*Alfa1*SIN(miia*C759)-miib*Alfa2*SIN(miib*C759)</f>
        <v>400.48421390101998</v>
      </c>
      <c r="Q759">
        <f t="shared" si="106"/>
        <v>0</v>
      </c>
      <c r="R759">
        <f t="shared" si="111"/>
        <v>738</v>
      </c>
      <c r="S759">
        <f t="shared" si="107"/>
        <v>7.3799999999998871</v>
      </c>
      <c r="T759" s="13">
        <f t="shared" si="108"/>
        <v>-39.377387845763515</v>
      </c>
      <c r="U759" s="14">
        <f t="shared" si="109"/>
        <v>-36.944890531202589</v>
      </c>
    </row>
    <row r="760" spans="1:21">
      <c r="A760">
        <f t="shared" si="104"/>
        <v>0</v>
      </c>
      <c r="B760">
        <f t="shared" si="110"/>
        <v>739</v>
      </c>
      <c r="C760">
        <f t="shared" si="105"/>
        <v>7.3899999999998869</v>
      </c>
      <c r="D760" s="13">
        <f>(Alfa1*SIN(miia*C760)-Alfa2*SIN(miib*C760))</f>
        <v>8.5075552788740083</v>
      </c>
      <c r="E760" s="14">
        <f>-(Alfa1*COS(miia*C760)-Alfa2*COS(miib*C760))</f>
        <v>35.865594755041066</v>
      </c>
      <c r="F760">
        <f>(miia*Alfa1*COS(miia*C760)-miib*Alfa2*COS(miib*C760))</f>
        <v>-153.94984012315413</v>
      </c>
      <c r="G760">
        <f>miia*Alfa1*SIN(miia*C760)-miib*Alfa2*SIN(miib*C760)</f>
        <v>391.61649292165794</v>
      </c>
      <c r="Q760">
        <f t="shared" si="106"/>
        <v>0</v>
      </c>
      <c r="R760">
        <f t="shared" si="111"/>
        <v>739</v>
      </c>
      <c r="S760">
        <f t="shared" si="107"/>
        <v>7.3899999999998869</v>
      </c>
      <c r="T760" s="13">
        <f t="shared" si="108"/>
        <v>-39.377387845763515</v>
      </c>
      <c r="U760" s="14">
        <f t="shared" si="109"/>
        <v>-36.944890531202589</v>
      </c>
    </row>
    <row r="761" spans="1:21">
      <c r="A761">
        <f t="shared" si="104"/>
        <v>0</v>
      </c>
      <c r="B761">
        <f t="shared" si="110"/>
        <v>740</v>
      </c>
      <c r="C761">
        <f t="shared" si="105"/>
        <v>7.3999999999998867</v>
      </c>
      <c r="D761" s="13">
        <f>(Alfa1*SIN(miia*C761)-Alfa2*SIN(miib*C761))</f>
        <v>7.0450334790832905</v>
      </c>
      <c r="E761" s="14">
        <f>-(Alfa1*COS(miia*C761)-Alfa2*COS(miib*C761))</f>
        <v>39.726060400124297</v>
      </c>
      <c r="F761">
        <f>(miia*Alfa1*COS(miia*C761)-miib*Alfa2*COS(miib*C761))</f>
        <v>-138.52923236024134</v>
      </c>
      <c r="G761">
        <f>miia*Alfa1*SIN(miia*C761)-miib*Alfa2*SIN(miib*C761)</f>
        <v>380.02635855937126</v>
      </c>
      <c r="Q761">
        <f t="shared" si="106"/>
        <v>0</v>
      </c>
      <c r="R761">
        <f t="shared" si="111"/>
        <v>740</v>
      </c>
      <c r="S761">
        <f t="shared" si="107"/>
        <v>7.3999999999998867</v>
      </c>
      <c r="T761" s="13">
        <f t="shared" si="108"/>
        <v>-39.377387845763515</v>
      </c>
      <c r="U761" s="14">
        <f t="shared" si="109"/>
        <v>-36.944890531202589</v>
      </c>
    </row>
    <row r="762" spans="1:21">
      <c r="A762">
        <f t="shared" si="104"/>
        <v>0</v>
      </c>
      <c r="B762">
        <f t="shared" si="110"/>
        <v>741</v>
      </c>
      <c r="C762">
        <f t="shared" si="105"/>
        <v>7.4099999999998865</v>
      </c>
      <c r="D762" s="13">
        <f>(Alfa1*SIN(miia*C762)-Alfa2*SIN(miib*C762))</f>
        <v>5.7371238390486212</v>
      </c>
      <c r="E762" s="14">
        <f>-(Alfa1*COS(miia*C762)-Alfa2*COS(miib*C762))</f>
        <v>43.457212340005839</v>
      </c>
      <c r="F762">
        <f>(miia*Alfa1*COS(miia*C762)-miib*Alfa2*COS(miib*C762))</f>
        <v>-123.06256609239443</v>
      </c>
      <c r="G762">
        <f>miia*Alfa1*SIN(miia*C762)-miib*Alfa2*SIN(miib*C762)</f>
        <v>365.76414546987542</v>
      </c>
      <c r="Q762">
        <f t="shared" si="106"/>
        <v>0</v>
      </c>
      <c r="R762">
        <f t="shared" si="111"/>
        <v>741</v>
      </c>
      <c r="S762">
        <f t="shared" si="107"/>
        <v>7.4099999999998865</v>
      </c>
      <c r="T762" s="13">
        <f t="shared" si="108"/>
        <v>-39.377387845763515</v>
      </c>
      <c r="U762" s="14">
        <f t="shared" si="109"/>
        <v>-36.944890531202589</v>
      </c>
    </row>
    <row r="763" spans="1:21">
      <c r="A763">
        <f t="shared" si="104"/>
        <v>0</v>
      </c>
      <c r="B763">
        <f t="shared" si="110"/>
        <v>742</v>
      </c>
      <c r="C763">
        <f t="shared" si="105"/>
        <v>7.4199999999998862</v>
      </c>
      <c r="D763" s="13">
        <f>(Alfa1*SIN(miia*C763)-Alfa2*SIN(miib*C763))</f>
        <v>4.5832381400928917</v>
      </c>
      <c r="E763" s="14">
        <f>-(Alfa1*COS(miia*C763)-Alfa2*COS(miib*C763))</f>
        <v>47.032681190876993</v>
      </c>
      <c r="F763">
        <f>(miia*Alfa1*COS(miia*C763)-miib*Alfa2*COS(miib*C763))</f>
        <v>-107.75893440145563</v>
      </c>
      <c r="G763">
        <f>miia*Alfa1*SIN(miia*C763)-miib*Alfa2*SIN(miib*C763)</f>
        <v>348.90407487458344</v>
      </c>
      <c r="Q763">
        <f t="shared" si="106"/>
        <v>0</v>
      </c>
      <c r="R763">
        <f t="shared" si="111"/>
        <v>742</v>
      </c>
      <c r="S763">
        <f t="shared" si="107"/>
        <v>7.4199999999998862</v>
      </c>
      <c r="T763" s="13">
        <f t="shared" si="108"/>
        <v>-39.377387845763515</v>
      </c>
      <c r="U763" s="14">
        <f t="shared" si="109"/>
        <v>-36.944890531202589</v>
      </c>
    </row>
    <row r="764" spans="1:21">
      <c r="A764">
        <f t="shared" si="104"/>
        <v>0</v>
      </c>
      <c r="B764">
        <f t="shared" si="110"/>
        <v>743</v>
      </c>
      <c r="C764">
        <f t="shared" si="105"/>
        <v>7.429999999999886</v>
      </c>
      <c r="D764" s="13">
        <f>(Alfa1*SIN(miia*C764)-Alfa2*SIN(miib*C764))</f>
        <v>3.5807209488362233</v>
      </c>
      <c r="E764" s="14">
        <f>-(Alfa1*COS(miia*C764)-Alfa2*COS(miib*C764))</f>
        <v>50.426956930415876</v>
      </c>
      <c r="F764">
        <f>(miia*Alfa1*COS(miia*C764)-miib*Alfa2*COS(miib*C764))</f>
        <v>-92.822320519297946</v>
      </c>
      <c r="G764">
        <f>miia*Alfa1*SIN(miia*C764)-miib*Alfa2*SIN(miib*C764)</f>
        <v>329.54368363638844</v>
      </c>
      <c r="Q764">
        <f t="shared" si="106"/>
        <v>0</v>
      </c>
      <c r="R764">
        <f t="shared" si="111"/>
        <v>743</v>
      </c>
      <c r="S764">
        <f t="shared" si="107"/>
        <v>7.429999999999886</v>
      </c>
      <c r="T764" s="13">
        <f t="shared" si="108"/>
        <v>-39.377387845763515</v>
      </c>
      <c r="U764" s="14">
        <f t="shared" si="109"/>
        <v>-36.944890531202589</v>
      </c>
    </row>
    <row r="765" spans="1:21">
      <c r="A765">
        <f t="shared" si="104"/>
        <v>0</v>
      </c>
      <c r="B765">
        <f t="shared" si="110"/>
        <v>744</v>
      </c>
      <c r="C765">
        <f t="shared" si="105"/>
        <v>7.4399999999998858</v>
      </c>
      <c r="D765" s="13">
        <f>(Alfa1*SIN(miia*C765)-Alfa2*SIN(miib*C765))</f>
        <v>2.7249116037150038</v>
      </c>
      <c r="E765" s="14">
        <f>-(Alfa1*COS(miia*C765)-Alfa2*COS(miib*C765))</f>
        <v>53.615618253619488</v>
      </c>
      <c r="F765">
        <f>(miia*Alfa1*COS(miia*C765)-miib*Alfa2*COS(miib*C765))</f>
        <v>-78.449432035379417</v>
      </c>
      <c r="G765">
        <f>miia*Alfa1*SIN(miia*C765)-miib*Alfa2*SIN(miib*C765)</f>
        <v>307.80302697509416</v>
      </c>
      <c r="Q765">
        <f t="shared" si="106"/>
        <v>0</v>
      </c>
      <c r="R765">
        <f t="shared" si="111"/>
        <v>744</v>
      </c>
      <c r="S765">
        <f t="shared" si="107"/>
        <v>7.4399999999998858</v>
      </c>
      <c r="T765" s="13">
        <f t="shared" si="108"/>
        <v>-39.377387845763515</v>
      </c>
      <c r="U765" s="14">
        <f t="shared" si="109"/>
        <v>-36.944890531202589</v>
      </c>
    </row>
    <row r="766" spans="1:21">
      <c r="A766">
        <f t="shared" si="104"/>
        <v>0</v>
      </c>
      <c r="B766">
        <f t="shared" si="110"/>
        <v>745</v>
      </c>
      <c r="C766">
        <f t="shared" si="105"/>
        <v>7.4499999999998856</v>
      </c>
      <c r="D766" s="13">
        <f>(Alfa1*SIN(miia*C766)-Alfa2*SIN(miib*C766))</f>
        <v>2.0092274688331955</v>
      </c>
      <c r="E766" s="14">
        <f>-(Alfa1*COS(miia*C766)-Alfa2*COS(miib*C766))</f>
        <v>56.57555285441255</v>
      </c>
      <c r="F766">
        <f>(miia*Alfa1*COS(miia*C766)-miib*Alfa2*COS(miib*C766))</f>
        <v>-64.827616819556425</v>
      </c>
      <c r="G766">
        <f>miia*Alfa1*SIN(miia*C766)-miib*Alfa2*SIN(miib*C766)</f>
        <v>283.8236623456537</v>
      </c>
      <c r="Q766">
        <f t="shared" si="106"/>
        <v>0</v>
      </c>
      <c r="R766">
        <f t="shared" si="111"/>
        <v>745</v>
      </c>
      <c r="S766">
        <f t="shared" si="107"/>
        <v>7.4499999999998856</v>
      </c>
      <c r="T766" s="13">
        <f t="shared" si="108"/>
        <v>-39.377387845763515</v>
      </c>
      <c r="U766" s="14">
        <f t="shared" si="109"/>
        <v>-36.944890531202589</v>
      </c>
    </row>
    <row r="767" spans="1:21">
      <c r="A767">
        <f t="shared" si="104"/>
        <v>0</v>
      </c>
      <c r="B767">
        <f t="shared" si="110"/>
        <v>746</v>
      </c>
      <c r="C767">
        <f t="shared" si="105"/>
        <v>7.4599999999998854</v>
      </c>
      <c r="D767" s="13">
        <f>(Alfa1*SIN(miia*C767)-Alfa2*SIN(miib*C767))</f>
        <v>1.4252675316029908</v>
      </c>
      <c r="E767" s="14">
        <f>-(Alfa1*COS(miia*C767)-Alfa2*COS(miib*C767))</f>
        <v>59.285166491364848</v>
      </c>
      <c r="F767">
        <f>(miia*Alfa1*COS(miia*C767)-miib*Alfa2*COS(miib*C767))</f>
        <v>-52.132881780083267</v>
      </c>
      <c r="G767">
        <f>miia*Alfa1*SIN(miia*C767)-miib*Alfa2*SIN(miib*C767)</f>
        <v>257.76742417347702</v>
      </c>
      <c r="Q767">
        <f t="shared" si="106"/>
        <v>0</v>
      </c>
      <c r="R767">
        <f t="shared" si="111"/>
        <v>746</v>
      </c>
      <c r="S767">
        <f t="shared" si="107"/>
        <v>7.4599999999998854</v>
      </c>
      <c r="T767" s="13">
        <f t="shared" si="108"/>
        <v>-39.377387845763515</v>
      </c>
      <c r="U767" s="14">
        <f t="shared" si="109"/>
        <v>-36.944890531202589</v>
      </c>
    </row>
    <row r="768" spans="1:21">
      <c r="A768">
        <f t="shared" si="104"/>
        <v>0</v>
      </c>
      <c r="B768">
        <f t="shared" si="110"/>
        <v>747</v>
      </c>
      <c r="C768">
        <f t="shared" si="105"/>
        <v>7.4699999999998852</v>
      </c>
      <c r="D768" s="13">
        <f>(Alfa1*SIN(miia*C768)-Alfa2*SIN(miib*C768))</f>
        <v>0.96293521451543995</v>
      </c>
      <c r="E768" s="14">
        <f>-(Alfa1*COS(miia*C768)-Alfa2*COS(miib*C768))</f>
        <v>61.724578803255547</v>
      </c>
      <c r="F768">
        <f>(miia*Alfa1*COS(miia*C768)-miib*Alfa2*COS(miib*C768))</f>
        <v>-40.528034525950574</v>
      </c>
      <c r="G768">
        <f>miia*Alfa1*SIN(miia*C768)-miib*Alfa2*SIN(miib*C768)</f>
        <v>229.8150012164794</v>
      </c>
      <c r="Q768">
        <f t="shared" si="106"/>
        <v>0</v>
      </c>
      <c r="R768">
        <f t="shared" si="111"/>
        <v>747</v>
      </c>
      <c r="S768">
        <f t="shared" si="107"/>
        <v>7.4699999999998852</v>
      </c>
      <c r="T768" s="13">
        <f t="shared" si="108"/>
        <v>-39.377387845763515</v>
      </c>
      <c r="U768" s="14">
        <f t="shared" si="109"/>
        <v>-36.944890531202589</v>
      </c>
    </row>
    <row r="769" spans="1:21">
      <c r="A769">
        <f t="shared" si="104"/>
        <v>0</v>
      </c>
      <c r="B769">
        <f t="shared" si="110"/>
        <v>748</v>
      </c>
      <c r="C769">
        <f t="shared" si="105"/>
        <v>7.479999999999885</v>
      </c>
      <c r="D769" s="13">
        <f>(Alfa1*SIN(miia*C769)-Alfa2*SIN(miib*C769))</f>
        <v>0.61057907678943302</v>
      </c>
      <c r="E769" s="14">
        <f>-(Alfa1*COS(miia*C769)-Alfa2*COS(miib*C769))</f>
        <v>63.875803967808892</v>
      </c>
      <c r="F769">
        <f>(miia*Alfa1*COS(miia*C769)-miib*Alfa2*COS(miib*C769))</f>
        <v>-30.160966750779977</v>
      </c>
      <c r="G769">
        <f>miia*Alfa1*SIN(miia*C769)-miib*Alfa2*SIN(miib*C769)</f>
        <v>200.16433028267096</v>
      </c>
      <c r="Q769">
        <f t="shared" si="106"/>
        <v>0</v>
      </c>
      <c r="R769">
        <f t="shared" si="111"/>
        <v>748</v>
      </c>
      <c r="S769">
        <f t="shared" si="107"/>
        <v>7.479999999999885</v>
      </c>
      <c r="T769" s="13">
        <f t="shared" si="108"/>
        <v>-39.377387845763515</v>
      </c>
      <c r="U769" s="14">
        <f t="shared" si="109"/>
        <v>-36.944890531202589</v>
      </c>
    </row>
    <row r="770" spans="1:21">
      <c r="A770">
        <f t="shared" si="104"/>
        <v>0</v>
      </c>
      <c r="B770">
        <f t="shared" si="110"/>
        <v>749</v>
      </c>
      <c r="C770">
        <f t="shared" si="105"/>
        <v>7.4899999999998847</v>
      </c>
      <c r="D770" s="13">
        <f>(Alfa1*SIN(miia*C770)-Alfa2*SIN(miib*C770))</f>
        <v>0.35514990052384476</v>
      </c>
      <c r="E770" s="14">
        <f>-(Alfa1*COS(miia*C770)-Alfa2*COS(miib*C770))</f>
        <v>65.722914443464376</v>
      </c>
      <c r="F770">
        <f>(miia*Alfa1*COS(miia*C770)-miib*Alfa2*COS(miib*C770))</f>
        <v>-21.163096714800076</v>
      </c>
      <c r="G770">
        <f>miia*Alfa1*SIN(miia*C770)-miib*Alfa2*SIN(miib*C770)</f>
        <v>169.02882185503438</v>
      </c>
      <c r="Q770">
        <f t="shared" si="106"/>
        <v>0</v>
      </c>
      <c r="R770">
        <f t="shared" si="111"/>
        <v>749</v>
      </c>
      <c r="S770">
        <f t="shared" si="107"/>
        <v>7.4899999999998847</v>
      </c>
      <c r="T770" s="13">
        <f t="shared" si="108"/>
        <v>-39.377387845763515</v>
      </c>
      <c r="U770" s="14">
        <f t="shared" si="109"/>
        <v>-36.944890531202589</v>
      </c>
    </row>
    <row r="771" spans="1:21">
      <c r="A771">
        <f t="shared" si="104"/>
        <v>0</v>
      </c>
      <c r="B771">
        <f t="shared" si="110"/>
        <v>750</v>
      </c>
      <c r="C771">
        <f t="shared" si="105"/>
        <v>7.4999999999998845</v>
      </c>
      <c r="D771" s="13">
        <f>(Alfa1*SIN(miia*C771)-Alfa2*SIN(miib*C771))</f>
        <v>0.18237249014976697</v>
      </c>
      <c r="E771" s="14">
        <f>-(Alfa1*COS(miia*C771)-Alfa2*COS(miib*C771))</f>
        <v>67.252186198033471</v>
      </c>
      <c r="F771">
        <f>(miia*Alfa1*COS(miia*C771)-miib*Alfa2*COS(miib*C771))</f>
        <v>-13.64798658666129</v>
      </c>
      <c r="G771">
        <f>miia*Alfa1*SIN(miia*C771)-miib*Alfa2*SIN(miib*C771)</f>
        <v>136.63543484442084</v>
      </c>
      <c r="Q771">
        <f t="shared" si="106"/>
        <v>0</v>
      </c>
      <c r="R771">
        <f t="shared" si="111"/>
        <v>750</v>
      </c>
      <c r="S771">
        <f t="shared" si="107"/>
        <v>7.4999999999998845</v>
      </c>
      <c r="T771" s="13">
        <f t="shared" si="108"/>
        <v>-39.377387845763515</v>
      </c>
      <c r="U771" s="14">
        <f t="shared" si="109"/>
        <v>-36.944890531202589</v>
      </c>
    </row>
    <row r="772" spans="1:21">
      <c r="A772">
        <f t="shared" si="104"/>
        <v>0</v>
      </c>
      <c r="B772">
        <f t="shared" si="110"/>
        <v>751</v>
      </c>
      <c r="C772">
        <f t="shared" si="105"/>
        <v>7.5099999999998843</v>
      </c>
      <c r="D772" s="13">
        <f>(Alfa1*SIN(miia*C772)-Alfa2*SIN(miib*C772))</f>
        <v>7.6930365101113729E-2</v>
      </c>
      <c r="E772" s="14">
        <f>-(Alfa1*COS(miia*C772)-Alfa2*COS(miib*C772))</f>
        <v>68.452224007943201</v>
      </c>
      <c r="F772">
        <f>(miia*Alfa1*COS(miia*C772)-miib*Alfa2*COS(miib*C772))</f>
        <v>-7.7101486340465897</v>
      </c>
      <c r="G772">
        <f>miia*Alfa1*SIN(miia*C772)-miib*Alfa2*SIN(miib*C772)</f>
        <v>103.22261918932955</v>
      </c>
      <c r="Q772">
        <f t="shared" si="106"/>
        <v>0</v>
      </c>
      <c r="R772">
        <f t="shared" si="111"/>
        <v>751</v>
      </c>
      <c r="S772">
        <f t="shared" si="107"/>
        <v>7.5099999999998843</v>
      </c>
      <c r="T772" s="13">
        <f t="shared" si="108"/>
        <v>-39.377387845763515</v>
      </c>
      <c r="U772" s="14">
        <f t="shared" si="109"/>
        <v>-36.944890531202589</v>
      </c>
    </row>
    <row r="773" spans="1:21">
      <c r="A773">
        <f t="shared" si="104"/>
        <v>0</v>
      </c>
      <c r="B773">
        <f t="shared" si="110"/>
        <v>752</v>
      </c>
      <c r="C773">
        <f t="shared" si="105"/>
        <v>7.5199999999998841</v>
      </c>
      <c r="D773" s="13">
        <f>(Alfa1*SIN(miia*C773)-Alfa2*SIN(miib*C773))</f>
        <v>2.2661395187954625E-2</v>
      </c>
      <c r="E773" s="14">
        <f>-(Alfa1*COS(miia*C773)-Alfa2*COS(miib*C773))</f>
        <v>69.314065605682174</v>
      </c>
      <c r="F773">
        <f>(miia*Alfa1*COS(miia*C773)-miib*Alfa2*COS(miib*C773))</f>
        <v>-3.4240523390149633</v>
      </c>
      <c r="G773">
        <f>miia*Alfa1*SIN(miia*C773)-miib*Alfa2*SIN(miib*C773)</f>
        <v>69.038146333728974</v>
      </c>
      <c r="Q773">
        <f t="shared" si="106"/>
        <v>0</v>
      </c>
      <c r="R773">
        <f t="shared" si="111"/>
        <v>752</v>
      </c>
      <c r="S773">
        <f t="shared" si="107"/>
        <v>7.5199999999998841</v>
      </c>
      <c r="T773" s="13">
        <f t="shared" si="108"/>
        <v>-39.377387845763515</v>
      </c>
      <c r="U773" s="14">
        <f t="shared" si="109"/>
        <v>-36.944890531202589</v>
      </c>
    </row>
    <row r="774" spans="1:21">
      <c r="A774">
        <f t="shared" si="104"/>
        <v>0</v>
      </c>
      <c r="B774">
        <f t="shared" si="110"/>
        <v>753</v>
      </c>
      <c r="C774">
        <f t="shared" si="105"/>
        <v>7.5299999999998839</v>
      </c>
      <c r="D774" s="13">
        <f>(Alfa1*SIN(miia*C774)-Alfa2*SIN(miib*C774))</f>
        <v>2.7623174758644176E-3</v>
      </c>
      <c r="E774" s="14">
        <f>-(Alfa1*COS(miia*C774)-Alfa2*COS(miib*C774))</f>
        <v>69.83126365910708</v>
      </c>
      <c r="F774">
        <f>(miia*Alfa1*COS(miia*C774)-miib*Alfa2*COS(miib*C774))</f>
        <v>-0.84334248002247136</v>
      </c>
      <c r="G774">
        <f>miia*Alfa1*SIN(miia*C774)-miib*Alfa2*SIN(miib*C774)</f>
        <v>34.336848727788592</v>
      </c>
      <c r="Q774">
        <f t="shared" si="106"/>
        <v>0</v>
      </c>
      <c r="R774">
        <f t="shared" si="111"/>
        <v>753</v>
      </c>
      <c r="S774">
        <f t="shared" si="107"/>
        <v>7.5299999999998839</v>
      </c>
      <c r="T774" s="13">
        <f t="shared" si="108"/>
        <v>-39.377387845763515</v>
      </c>
      <c r="U774" s="14">
        <f t="shared" si="109"/>
        <v>-36.944890531202589</v>
      </c>
    </row>
    <row r="775" spans="1:21">
      <c r="A775">
        <f t="shared" si="104"/>
        <v>0</v>
      </c>
      <c r="B775">
        <f t="shared" si="110"/>
        <v>754</v>
      </c>
      <c r="C775">
        <f t="shared" si="105"/>
        <v>7.5399999999998837</v>
      </c>
      <c r="D775" s="13">
        <f>(Alfa1*SIN(miia*C775)-Alfa2*SIN(miib*C775))</f>
        <v>-1.6347291777185635E-8</v>
      </c>
      <c r="E775" s="14">
        <f>-(Alfa1*COS(miia*C775)-Alfa2*COS(miib*C775))</f>
        <v>69.999944782420627</v>
      </c>
      <c r="F775">
        <f>(miia*Alfa1*COS(miia*C775)-miib*Alfa2*COS(miib*C775))</f>
        <v>-2.7608786052724099E-4</v>
      </c>
      <c r="G775">
        <f>miia*Alfa1*SIN(miia*C775)-miib*Alfa2*SIN(miib*C775)</f>
        <v>-0.62170960012154486</v>
      </c>
      <c r="Q775">
        <f t="shared" si="106"/>
        <v>0</v>
      </c>
      <c r="R775">
        <f t="shared" si="111"/>
        <v>754</v>
      </c>
      <c r="S775">
        <f t="shared" si="107"/>
        <v>7.5399999999998837</v>
      </c>
      <c r="T775" s="13">
        <f t="shared" si="108"/>
        <v>-39.377387845763515</v>
      </c>
      <c r="U775" s="14">
        <f t="shared" si="109"/>
        <v>-36.944890531202589</v>
      </c>
    </row>
    <row r="776" spans="1:21">
      <c r="A776">
        <f t="shared" si="104"/>
        <v>0</v>
      </c>
      <c r="B776">
        <f t="shared" si="110"/>
        <v>755</v>
      </c>
      <c r="C776">
        <f t="shared" si="105"/>
        <v>7.5499999999998835</v>
      </c>
      <c r="D776" s="13">
        <f>(Alfa1*SIN(miia*C776)-Alfa2*SIN(miib*C776))</f>
        <v>-3.0728811950520019E-3</v>
      </c>
      <c r="E776" s="14">
        <f>-(Alfa1*COS(miia*C776)-Alfa2*COS(miib*C776))</f>
        <v>69.81884500272119</v>
      </c>
      <c r="F776">
        <f>(miia*Alfa1*COS(miia*C776)-miib*Alfa2*COS(miib*C776))</f>
        <v>-0.90538396885753514</v>
      </c>
      <c r="G776">
        <f>miia*Alfa1*SIN(miia*C776)-miib*Alfa2*SIN(miib*C776)</f>
        <v>-35.575608667156843</v>
      </c>
      <c r="Q776">
        <f t="shared" si="106"/>
        <v>0</v>
      </c>
      <c r="R776">
        <f t="shared" si="111"/>
        <v>755</v>
      </c>
      <c r="S776">
        <f t="shared" si="107"/>
        <v>7.5499999999998835</v>
      </c>
      <c r="T776" s="13">
        <f t="shared" si="108"/>
        <v>-39.377387845763515</v>
      </c>
      <c r="U776" s="14">
        <f t="shared" si="109"/>
        <v>-36.944890531202589</v>
      </c>
    </row>
    <row r="777" spans="1:21">
      <c r="A777">
        <f t="shared" si="104"/>
        <v>0</v>
      </c>
      <c r="B777">
        <f t="shared" si="110"/>
        <v>756</v>
      </c>
      <c r="C777">
        <f t="shared" si="105"/>
        <v>7.5599999999998833</v>
      </c>
      <c r="D777" s="13">
        <f>(Alfa1*SIN(miia*C777)-Alfa2*SIN(miib*C777))</f>
        <v>-2.3899673091351659E-2</v>
      </c>
      <c r="E777" s="14">
        <f>-(Alfa1*COS(miia*C777)-Alfa2*COS(miib*C777))</f>
        <v>69.289321335838451</v>
      </c>
      <c r="F777">
        <f>(miia*Alfa1*COS(miia*C777)-miib*Alfa2*COS(miib*C777))</f>
        <v>-3.547360217728226</v>
      </c>
      <c r="G777">
        <f>miia*Alfa1*SIN(miia*C777)-miib*Alfa2*SIN(miib*C777)</f>
        <v>-70.262971163431075</v>
      </c>
      <c r="Q777">
        <f t="shared" si="106"/>
        <v>0</v>
      </c>
      <c r="R777">
        <f t="shared" si="111"/>
        <v>756</v>
      </c>
      <c r="S777">
        <f t="shared" si="107"/>
        <v>7.5599999999998833</v>
      </c>
      <c r="T777" s="13">
        <f t="shared" si="108"/>
        <v>-39.377387845763515</v>
      </c>
      <c r="U777" s="14">
        <f t="shared" si="109"/>
        <v>-36.944890531202589</v>
      </c>
    </row>
    <row r="778" spans="1:21">
      <c r="A778">
        <f t="shared" si="104"/>
        <v>0</v>
      </c>
      <c r="B778">
        <f t="shared" si="110"/>
        <v>757</v>
      </c>
      <c r="C778">
        <f t="shared" si="105"/>
        <v>7.569999999999883</v>
      </c>
      <c r="D778" s="13">
        <f>(Alfa1*SIN(miia*C778)-Alfa2*SIN(miib*C778))</f>
        <v>-7.9701944376125766E-2</v>
      </c>
      <c r="E778" s="14">
        <f>-(Alfa1*COS(miia*C778)-Alfa2*COS(miib*C778))</f>
        <v>68.415339358427531</v>
      </c>
      <c r="F778">
        <f>(miia*Alfa1*COS(miia*C778)-miib*Alfa2*COS(miib*C778))</f>
        <v>-7.8931808371797274</v>
      </c>
      <c r="G778">
        <f>miia*Alfa1*SIN(miia*C778)-miib*Alfa2*SIN(miib*C778)</f>
        <v>-104.42436066279981</v>
      </c>
      <c r="Q778">
        <f t="shared" si="106"/>
        <v>0</v>
      </c>
      <c r="R778">
        <f t="shared" si="111"/>
        <v>757</v>
      </c>
      <c r="S778">
        <f t="shared" si="107"/>
        <v>7.569999999999883</v>
      </c>
      <c r="T778" s="13">
        <f t="shared" si="108"/>
        <v>-39.377387845763515</v>
      </c>
      <c r="U778" s="14">
        <f t="shared" si="109"/>
        <v>-36.944890531202589</v>
      </c>
    </row>
    <row r="779" spans="1:21">
      <c r="A779">
        <f t="shared" si="104"/>
        <v>0</v>
      </c>
      <c r="B779">
        <f t="shared" si="110"/>
        <v>758</v>
      </c>
      <c r="C779">
        <f t="shared" si="105"/>
        <v>7.5799999999998828</v>
      </c>
      <c r="D779" s="13">
        <f>(Alfa1*SIN(miia*C779)-Alfa2*SIN(miib*C779))</f>
        <v>-0.18726376660732491</v>
      </c>
      <c r="E779" s="14">
        <f>-(Alfa1*COS(miia*C779)-Alfa2*COS(miib*C779))</f>
        <v>67.20343689766959</v>
      </c>
      <c r="F779">
        <f>(miia*Alfa1*COS(miia*C779)-miib*Alfa2*COS(miib*C779))</f>
        <v>-13.888450264935955</v>
      </c>
      <c r="G779">
        <f>miia*Alfa1*SIN(miia*C779)-miib*Alfa2*SIN(miib*C779)</f>
        <v>-137.80515600067827</v>
      </c>
      <c r="Q779">
        <f t="shared" si="106"/>
        <v>0</v>
      </c>
      <c r="R779">
        <f t="shared" si="111"/>
        <v>758</v>
      </c>
      <c r="S779">
        <f t="shared" si="107"/>
        <v>7.5799999999998828</v>
      </c>
      <c r="T779" s="13">
        <f t="shared" si="108"/>
        <v>-39.377387845763515</v>
      </c>
      <c r="U779" s="14">
        <f t="shared" si="109"/>
        <v>-36.944890531202589</v>
      </c>
    </row>
    <row r="780" spans="1:21">
      <c r="A780">
        <f t="shared" si="104"/>
        <v>0</v>
      </c>
      <c r="B780">
        <f t="shared" si="110"/>
        <v>759</v>
      </c>
      <c r="C780">
        <f t="shared" si="105"/>
        <v>7.5899999999998826</v>
      </c>
      <c r="D780" s="13">
        <f>(Alfa1*SIN(miia*C780)-Alfa2*SIN(miib*C780))</f>
        <v>-0.3627206846237403</v>
      </c>
      <c r="E780" s="14">
        <f>-(Alfa1*COS(miia*C780)-Alfa2*COS(miib*C780))</f>
        <v>65.662664193100937</v>
      </c>
      <c r="F780">
        <f>(miia*Alfa1*COS(miia*C780)-miib*Alfa2*COS(miib*C780))</f>
        <v>-21.457972304394758</v>
      </c>
      <c r="G780">
        <f>miia*Alfa1*SIN(miia*C780)-miib*Alfa2*SIN(miib*C780)</f>
        <v>-170.1578786393215</v>
      </c>
      <c r="Q780">
        <f t="shared" si="106"/>
        <v>0</v>
      </c>
      <c r="R780">
        <f t="shared" si="111"/>
        <v>759</v>
      </c>
      <c r="S780">
        <f t="shared" si="107"/>
        <v>7.5899999999998826</v>
      </c>
      <c r="T780" s="13">
        <f t="shared" si="108"/>
        <v>-39.377387845763515</v>
      </c>
      <c r="U780" s="14">
        <f t="shared" si="109"/>
        <v>-36.944890531202589</v>
      </c>
    </row>
    <row r="781" spans="1:21">
      <c r="A781">
        <f t="shared" si="104"/>
        <v>0</v>
      </c>
      <c r="B781">
        <f t="shared" si="110"/>
        <v>760</v>
      </c>
      <c r="C781">
        <f t="shared" si="105"/>
        <v>7.5999999999998824</v>
      </c>
      <c r="D781" s="13">
        <f>(Alfa1*SIN(miia*C781)-Alfa2*SIN(miib*C781))</f>
        <v>-0.62135547881017672</v>
      </c>
      <c r="E781" s="14">
        <f>-(Alfa1*COS(miia*C781)-Alfa2*COS(miib*C781))</f>
        <v>63.804501114740503</v>
      </c>
      <c r="F781">
        <f>(miia*Alfa1*COS(miia*C781)-miib*Alfa2*COS(miib*C781))</f>
        <v>-30.50653968582364</v>
      </c>
      <c r="G781">
        <f>miia*Alfa1*SIN(miia*C781)-miib*Alfa2*SIN(miib*C781)</f>
        <v>-201.24445030807365</v>
      </c>
      <c r="Q781">
        <f t="shared" si="106"/>
        <v>0</v>
      </c>
      <c r="R781">
        <f t="shared" si="111"/>
        <v>760</v>
      </c>
      <c r="S781">
        <f t="shared" si="107"/>
        <v>7.5999999999998824</v>
      </c>
      <c r="T781" s="13">
        <f t="shared" si="108"/>
        <v>-39.377387845763515</v>
      </c>
      <c r="U781" s="14">
        <f t="shared" si="109"/>
        <v>-36.944890531202589</v>
      </c>
    </row>
    <row r="782" spans="1:21">
      <c r="A782">
        <f t="shared" si="104"/>
        <v>0</v>
      </c>
      <c r="B782">
        <f t="shared" si="110"/>
        <v>761</v>
      </c>
      <c r="C782">
        <f t="shared" si="105"/>
        <v>7.6099999999998822</v>
      </c>
      <c r="D782" s="13">
        <f>(Alfa1*SIN(miia*C782)-Alfa2*SIN(miib*C782))</f>
        <v>-0.97740288375999818</v>
      </c>
      <c r="E782" s="14">
        <f>-(Alfa1*COS(miia*C782)-Alfa2*COS(miib*C782))</f>
        <v>61.642752245538503</v>
      </c>
      <c r="F782">
        <f>(miia*Alfa1*COS(miia*C782)-miib*Alfa2*COS(miib*C782))</f>
        <v>-40.919934273500701</v>
      </c>
      <c r="G782">
        <f>miia*Alfa1*SIN(miia*C782)-miib*Alfa2*SIN(miib*C782)</f>
        <v>-230.83835889849672</v>
      </c>
      <c r="Q782">
        <f t="shared" si="106"/>
        <v>0</v>
      </c>
      <c r="R782">
        <f t="shared" si="111"/>
        <v>761</v>
      </c>
      <c r="S782">
        <f t="shared" si="107"/>
        <v>7.6099999999998822</v>
      </c>
      <c r="T782" s="13">
        <f t="shared" si="108"/>
        <v>-39.377387845763515</v>
      </c>
      <c r="U782" s="14">
        <f t="shared" si="109"/>
        <v>-36.944890531202589</v>
      </c>
    </row>
    <row r="783" spans="1:21">
      <c r="A783">
        <f t="shared" si="104"/>
        <v>0</v>
      </c>
      <c r="B783">
        <f t="shared" si="110"/>
        <v>762</v>
      </c>
      <c r="C783">
        <f t="shared" si="105"/>
        <v>7.619999999999882</v>
      </c>
      <c r="D783" s="13">
        <f>(Alfa1*SIN(miia*C783)-Alfa2*SIN(miib*C783))</f>
        <v>-1.4438653209514882</v>
      </c>
      <c r="E783" s="14">
        <f>-(Alfa1*COS(miia*C783)-Alfa2*COS(miib*C783))</f>
        <v>59.193420851988876</v>
      </c>
      <c r="F783">
        <f>(miia*Alfa1*COS(miia*C783)-miib*Alfa2*COS(miib*C783))</f>
        <v>-52.566127802770865</v>
      </c>
      <c r="G783">
        <f>miia*Alfa1*SIN(miia*C783)-miib*Alfa2*SIN(miib*C783)</f>
        <v>-258.72671150566731</v>
      </c>
      <c r="Q783">
        <f t="shared" si="106"/>
        <v>0</v>
      </c>
      <c r="R783">
        <f t="shared" si="111"/>
        <v>762</v>
      </c>
      <c r="S783">
        <f t="shared" si="107"/>
        <v>7.619999999999882</v>
      </c>
      <c r="T783" s="13">
        <f t="shared" si="108"/>
        <v>-39.377387845763515</v>
      </c>
      <c r="U783" s="14">
        <f t="shared" si="109"/>
        <v>-36.944890531202589</v>
      </c>
    </row>
    <row r="784" spans="1:21">
      <c r="A784">
        <f t="shared" si="104"/>
        <v>0</v>
      </c>
      <c r="B784">
        <f t="shared" si="110"/>
        <v>763</v>
      </c>
      <c r="C784">
        <f t="shared" si="105"/>
        <v>7.6299999999998818</v>
      </c>
      <c r="D784" s="13">
        <f>(Alfa1*SIN(miia*C784)-Alfa2*SIN(miib*C784))</f>
        <v>-2.0323415916513383</v>
      </c>
      <c r="E784" s="14">
        <f>-(Alfa1*COS(miia*C784)-Alfa2*COS(miib*C784))</f>
        <v>56.474562972398338</v>
      </c>
      <c r="F784">
        <f>(miia*Alfa1*COS(miia*C784)-miib*Alfa2*COS(miib*C784))</f>
        <v>-65.296671000930473</v>
      </c>
      <c r="G784">
        <f>miia*Alfa1*SIN(miia*C784)-miib*Alfa2*SIN(miib*C784)</f>
        <v>-284.71215462773824</v>
      </c>
      <c r="Q784">
        <f t="shared" si="106"/>
        <v>0</v>
      </c>
      <c r="R784">
        <f t="shared" si="111"/>
        <v>763</v>
      </c>
      <c r="S784">
        <f t="shared" si="107"/>
        <v>7.6299999999998818</v>
      </c>
      <c r="T784" s="13">
        <f t="shared" si="108"/>
        <v>-39.377387845763515</v>
      </c>
      <c r="U784" s="14">
        <f t="shared" si="109"/>
        <v>-36.944890531202589</v>
      </c>
    </row>
    <row r="785" spans="1:21">
      <c r="A785">
        <f t="shared" si="104"/>
        <v>0</v>
      </c>
      <c r="B785">
        <f t="shared" si="110"/>
        <v>764</v>
      </c>
      <c r="C785">
        <f t="shared" si="105"/>
        <v>7.6399999999998816</v>
      </c>
      <c r="D785" s="13">
        <f>(Alfa1*SIN(miia*C785)-Alfa2*SIN(miib*C785))</f>
        <v>-2.7528703451447392</v>
      </c>
      <c r="E785" s="14">
        <f>-(Alfa1*COS(miia*C785)-Alfa2*COS(miib*C785))</f>
        <v>53.506123045757704</v>
      </c>
      <c r="F785">
        <f>(miia*Alfa1*COS(miia*C785)-miib*Alfa2*COS(miib*C785))</f>
        <v>-78.948257037466121</v>
      </c>
      <c r="G785">
        <f>miia*Alfa1*SIN(miia*C785)-miib*Alfa2*SIN(miib*C785)</f>
        <v>-308.61464285496737</v>
      </c>
      <c r="Q785">
        <f t="shared" si="106"/>
        <v>0</v>
      </c>
      <c r="R785">
        <f t="shared" si="111"/>
        <v>764</v>
      </c>
      <c r="S785">
        <f t="shared" si="107"/>
        <v>7.6399999999998816</v>
      </c>
      <c r="T785" s="13">
        <f t="shared" si="108"/>
        <v>-39.377387845763515</v>
      </c>
      <c r="U785" s="14">
        <f t="shared" si="109"/>
        <v>-36.944890531202589</v>
      </c>
    </row>
    <row r="786" spans="1:21">
      <c r="A786">
        <f t="shared" si="104"/>
        <v>0</v>
      </c>
      <c r="B786">
        <f t="shared" si="110"/>
        <v>765</v>
      </c>
      <c r="C786">
        <f t="shared" si="105"/>
        <v>7.6499999999998813</v>
      </c>
      <c r="D786" s="13">
        <f>(Alfa1*SIN(miia*C786)-Alfa2*SIN(miib*C786))</f>
        <v>-3.6137899878861219</v>
      </c>
      <c r="E786" s="14">
        <f>-(Alfa1*COS(miia*C786)-Alfa2*COS(miib*C786))</f>
        <v>50.309752683464694</v>
      </c>
      <c r="F786">
        <f>(miia*Alfa1*COS(miia*C786)-miib*Alfa2*COS(miib*C786))</f>
        <v>-93.344443481747675</v>
      </c>
      <c r="G786">
        <f>miia*Alfa1*SIN(miia*C786)-miib*Alfa2*SIN(miib*C786)</f>
        <v>-330.27303888402139</v>
      </c>
      <c r="Q786">
        <f t="shared" si="106"/>
        <v>0</v>
      </c>
      <c r="R786">
        <f t="shared" si="111"/>
        <v>765</v>
      </c>
      <c r="S786">
        <f t="shared" si="107"/>
        <v>7.6499999999998813</v>
      </c>
      <c r="T786" s="13">
        <f t="shared" si="108"/>
        <v>-39.377387845763515</v>
      </c>
      <c r="U786" s="14">
        <f t="shared" si="109"/>
        <v>-36.944890531202589</v>
      </c>
    </row>
    <row r="787" spans="1:21">
      <c r="A787">
        <f t="shared" si="104"/>
        <v>0</v>
      </c>
      <c r="B787">
        <f t="shared" si="110"/>
        <v>766</v>
      </c>
      <c r="C787">
        <f t="shared" si="105"/>
        <v>7.6599999999998811</v>
      </c>
      <c r="D787" s="13">
        <f>(Alfa1*SIN(miia*C787)-Alfa2*SIN(miib*C787))</f>
        <v>-4.6216165327612586</v>
      </c>
      <c r="E787" s="14">
        <f>-(Alfa1*COS(miia*C787)-Alfa2*COS(miib*C787))</f>
        <v>46.908614349556657</v>
      </c>
      <c r="F787">
        <f>(miia*Alfa1*COS(miia*C787)-miib*Alfa2*COS(miib*C787))</f>
        <v>-108.29751533735944</v>
      </c>
      <c r="G787">
        <f>miia*Alfa1*SIN(miia*C787)-miib*Alfa2*SIN(miib*C787)</f>
        <v>-349.54652936796288</v>
      </c>
      <c r="Q787">
        <f t="shared" si="106"/>
        <v>0</v>
      </c>
      <c r="R787">
        <f t="shared" si="111"/>
        <v>766</v>
      </c>
      <c r="S787">
        <f t="shared" si="107"/>
        <v>7.6599999999998811</v>
      </c>
      <c r="T787" s="13">
        <f t="shared" si="108"/>
        <v>-39.377387845763515</v>
      </c>
      <c r="U787" s="14">
        <f t="shared" si="109"/>
        <v>-36.944890531202589</v>
      </c>
    </row>
    <row r="788" spans="1:21">
      <c r="A788">
        <f t="shared" si="104"/>
        <v>0</v>
      </c>
      <c r="B788">
        <f t="shared" si="110"/>
        <v>767</v>
      </c>
      <c r="C788">
        <f t="shared" si="105"/>
        <v>7.6699999999998809</v>
      </c>
      <c r="D788" s="13">
        <f>(Alfa1*SIN(miia*C788)-Alfa2*SIN(miib*C788))</f>
        <v>-5.7809407060197167</v>
      </c>
      <c r="E788" s="14">
        <f>-(Alfa1*COS(miia*C788)-Alfa2*COS(miib*C788))</f>
        <v>43.327171860988699</v>
      </c>
      <c r="F788">
        <f>(miia*Alfa1*COS(miia*C788)-miib*Alfa2*COS(miib*C788))</f>
        <v>-123.61047028808738</v>
      </c>
      <c r="G788">
        <f>miia*Alfa1*SIN(miia*C788)-miib*Alfa2*SIN(miib*C788)</f>
        <v>-366.31584294055517</v>
      </c>
      <c r="Q788">
        <f t="shared" si="106"/>
        <v>0</v>
      </c>
      <c r="R788">
        <f t="shared" si="111"/>
        <v>767</v>
      </c>
      <c r="S788">
        <f t="shared" si="107"/>
        <v>7.6699999999998809</v>
      </c>
      <c r="T788" s="13">
        <f t="shared" si="108"/>
        <v>-39.377387845763515</v>
      </c>
      <c r="U788" s="14">
        <f t="shared" si="109"/>
        <v>-36.944890531202589</v>
      </c>
    </row>
    <row r="789" spans="1:21">
      <c r="A789">
        <f t="shared" si="104"/>
        <v>0</v>
      </c>
      <c r="B789">
        <f t="shared" si="110"/>
        <v>768</v>
      </c>
      <c r="C789">
        <f t="shared" si="105"/>
        <v>7.6799999999998807</v>
      </c>
      <c r="D789" s="13">
        <f>(Alfa1*SIN(miia*C789)-Alfa2*SIN(miib*C789))</f>
        <v>-7.0943454344017418</v>
      </c>
      <c r="E789" s="14">
        <f>-(Alfa1*COS(miia*C789)-Alfa2*COS(miib*C789))</f>
        <v>39.590969746383529</v>
      </c>
      <c r="F789">
        <f>(miia*Alfa1*COS(miia*C789)-miib*Alfa2*COS(miib*C789))</f>
        <v>-139.07910604558026</v>
      </c>
      <c r="G789">
        <f>miia*Alfa1*SIN(miia*C789)-miib*Alfa2*SIN(miib*C789)</f>
        <v>-380.48425871707036</v>
      </c>
      <c r="Q789">
        <f t="shared" si="106"/>
        <v>0</v>
      </c>
      <c r="R789">
        <f t="shared" si="111"/>
        <v>768</v>
      </c>
      <c r="S789">
        <f t="shared" si="107"/>
        <v>7.6799999999998807</v>
      </c>
      <c r="T789" s="13">
        <f t="shared" si="108"/>
        <v>-39.377387845763515</v>
      </c>
      <c r="U789" s="14">
        <f t="shared" si="109"/>
        <v>-36.944890531202589</v>
      </c>
    </row>
    <row r="790" spans="1:21">
      <c r="A790">
        <f t="shared" ref="A790:A853" si="112">IF(B790=$AC$1,1,0)</f>
        <v>0</v>
      </c>
      <c r="B790">
        <f t="shared" si="110"/>
        <v>769</v>
      </c>
      <c r="C790">
        <f t="shared" ref="C790:C853" si="113">C789+dt</f>
        <v>7.6899999999998805</v>
      </c>
      <c r="D790" s="13">
        <f>(Alfa1*SIN(miia*C790)-Alfa2*SIN(miib*C790))</f>
        <v>-8.5623446284888693</v>
      </c>
      <c r="E790" s="14">
        <f>-(Alfa1*COS(miia*C790)-Alfa2*COS(miib*C790))</f>
        <v>35.726403608365857</v>
      </c>
      <c r="F790">
        <f>(miia*Alfa1*COS(miia*C790)-miib*Alfa2*COS(miib*C790))</f>
        <v>-154.49418864520439</v>
      </c>
      <c r="G790">
        <f>miia*Alfa1*SIN(miia*C790)-miib*Alfa2*SIN(miib*C790)</f>
        <v>-391.97839565289377</v>
      </c>
      <c r="Q790">
        <f t="shared" ref="Q790:Q853" si="114">IF(R790=$AC$1,1,0)</f>
        <v>0</v>
      </c>
      <c r="R790">
        <f t="shared" si="111"/>
        <v>769</v>
      </c>
      <c r="S790">
        <f t="shared" ref="S790:S853" si="115">S789+dt</f>
        <v>7.6899999999998805</v>
      </c>
      <c r="T790" s="13">
        <f t="shared" ref="T790:T853" si="116">IF(R790&lt;MAX_TIME,Aktina*SIN(epsilon*S790)*COS(D*S790),Aktina*SIN(epsilon*MAX_TIME*dt)*COS(D*MAX_TIME*dt))</f>
        <v>-39.377387845763515</v>
      </c>
      <c r="U790" s="14">
        <f t="shared" ref="U790:U853" si="117">IF(R790&lt;MAX_TIME,Aktina*COS(epsilon*S790)*COS(D*S790),Aktina*COS(epsilon*MAX_TIME*dt)*COS(D*MAX_TIME*dt))</f>
        <v>-36.944890531202589</v>
      </c>
    </row>
    <row r="791" spans="1:21">
      <c r="A791">
        <f t="shared" si="112"/>
        <v>0</v>
      </c>
      <c r="B791">
        <f t="shared" ref="B791:B810" si="118">B790+1</f>
        <v>770</v>
      </c>
      <c r="C791">
        <f t="shared" si="113"/>
        <v>7.6999999999998803</v>
      </c>
      <c r="D791" s="13">
        <f>(Alfa1*SIN(miia*C791)-Alfa2*SIN(miib*C791))</f>
        <v>-10.183343962439409</v>
      </c>
      <c r="E791" s="14">
        <f>-(Alfa1*COS(miia*C791)-Alfa2*COS(miib*C791))</f>
        <v>31.760483719967638</v>
      </c>
      <c r="F791">
        <f>(miia*Alfa1*COS(miia*C791)-miib*Alfa2*COS(miib*C791))</f>
        <v>-169.64367970534636</v>
      </c>
      <c r="G791">
        <f>miia*Alfa1*SIN(miia*C791)-miib*Alfa2*SIN(miib*C791)</f>
        <v>-400.74877531546588</v>
      </c>
      <c r="Q791">
        <f t="shared" si="114"/>
        <v>0</v>
      </c>
      <c r="R791">
        <f t="shared" ref="R791:R854" si="119">R790+1</f>
        <v>770</v>
      </c>
      <c r="S791">
        <f t="shared" si="115"/>
        <v>7.6999999999998803</v>
      </c>
      <c r="T791" s="13">
        <f t="shared" si="116"/>
        <v>-39.377387845763515</v>
      </c>
      <c r="U791" s="14">
        <f t="shared" si="117"/>
        <v>-36.944890531202589</v>
      </c>
    </row>
    <row r="792" spans="1:21">
      <c r="A792">
        <f t="shared" si="112"/>
        <v>0</v>
      </c>
      <c r="B792">
        <f t="shared" si="118"/>
        <v>771</v>
      </c>
      <c r="C792">
        <f t="shared" si="113"/>
        <v>7.7099999999998801</v>
      </c>
      <c r="D792" s="13">
        <f>(Alfa1*SIN(miia*C792)-Alfa2*SIN(miib*C792))</f>
        <v>-11.953624127182863</v>
      </c>
      <c r="E792" s="14">
        <f>-(Alfa1*COS(miia*C792)-Alfa2*COS(miib*C792))</f>
        <v>27.7205941488482</v>
      </c>
      <c r="F792">
        <f>(miia*Alfa1*COS(miia*C792)-miib*Alfa2*COS(miib*C792))</f>
        <v>-184.31500005456044</v>
      </c>
      <c r="G792">
        <f>miia*Alfa1*SIN(miia*C792)-miib*Alfa2*SIN(miib*C792)</f>
        <v>-406.77015287251731</v>
      </c>
      <c r="Q792">
        <f t="shared" si="114"/>
        <v>0</v>
      </c>
      <c r="R792">
        <f t="shared" si="119"/>
        <v>771</v>
      </c>
      <c r="S792">
        <f t="shared" si="115"/>
        <v>7.7099999999998801</v>
      </c>
      <c r="T792" s="13">
        <f t="shared" si="116"/>
        <v>-39.377387845763515</v>
      </c>
      <c r="U792" s="14">
        <f t="shared" si="117"/>
        <v>-36.944890531202589</v>
      </c>
    </row>
    <row r="793" spans="1:21">
      <c r="A793">
        <f t="shared" si="112"/>
        <v>0</v>
      </c>
      <c r="B793">
        <f t="shared" si="118"/>
        <v>772</v>
      </c>
      <c r="C793">
        <f t="shared" si="113"/>
        <v>7.7199999999998798</v>
      </c>
      <c r="D793" s="13">
        <f>(Alfa1*SIN(miia*C793)-Alfa2*SIN(miib*C793))</f>
        <v>-13.86734680607276</v>
      </c>
      <c r="E793" s="14">
        <f>-(Alfa1*COS(miia*C793)-Alfa2*COS(miib*C793))</f>
        <v>23.634249743600968</v>
      </c>
      <c r="F793">
        <f>(miia*Alfa1*COS(miia*C793)-miib*Alfa2*COS(miib*C793))</f>
        <v>-198.29730674665484</v>
      </c>
      <c r="G793">
        <f>miia*Alfa1*SIN(miia*C793)-miib*Alfa2*SIN(miib*C793)</f>
        <v>-410.0416133978149</v>
      </c>
      <c r="Q793">
        <f t="shared" si="114"/>
        <v>0</v>
      </c>
      <c r="R793">
        <f t="shared" si="119"/>
        <v>772</v>
      </c>
      <c r="S793">
        <f t="shared" si="115"/>
        <v>7.7199999999998798</v>
      </c>
      <c r="T793" s="13">
        <f t="shared" si="116"/>
        <v>-39.377387845763515</v>
      </c>
      <c r="U793" s="14">
        <f t="shared" si="117"/>
        <v>-36.944890531202589</v>
      </c>
    </row>
    <row r="794" spans="1:21">
      <c r="A794">
        <f t="shared" si="112"/>
        <v>0</v>
      </c>
      <c r="B794">
        <f t="shared" si="118"/>
        <v>773</v>
      </c>
      <c r="C794">
        <f t="shared" si="113"/>
        <v>7.7299999999998796</v>
      </c>
      <c r="D794" s="13">
        <f>(Alfa1*SIN(miia*C794)-Alfa2*SIN(miib*C794))</f>
        <v>-15.916583391244242</v>
      </c>
      <c r="E794" s="14">
        <f>-(Alfa1*COS(miia*C794)-Alfa2*COS(miib*C794))</f>
        <v>19.528853333770179</v>
      </c>
      <c r="F794">
        <f>(miia*Alfa1*COS(miia*C794)-miib*Alfa2*COS(miib*C794))</f>
        <v>-211.38376033016266</v>
      </c>
      <c r="G794">
        <f>miia*Alfa1*SIN(miia*C794)-miib*Alfa2*SIN(miib*C794)</f>
        <v>-410.58643292194085</v>
      </c>
      <c r="Q794">
        <f t="shared" si="114"/>
        <v>0</v>
      </c>
      <c r="R794">
        <f t="shared" si="119"/>
        <v>773</v>
      </c>
      <c r="S794">
        <f t="shared" si="115"/>
        <v>7.7299999999998796</v>
      </c>
      <c r="T794" s="13">
        <f t="shared" si="116"/>
        <v>-39.377387845763515</v>
      </c>
      <c r="U794" s="14">
        <f t="shared" si="117"/>
        <v>-36.944890531202589</v>
      </c>
    </row>
    <row r="795" spans="1:21">
      <c r="A795">
        <f t="shared" si="112"/>
        <v>0</v>
      </c>
      <c r="B795">
        <f t="shared" si="118"/>
        <v>774</v>
      </c>
      <c r="C795">
        <f t="shared" si="113"/>
        <v>7.7399999999998794</v>
      </c>
      <c r="D795" s="13">
        <f>(Alfa1*SIN(miia*C795)-Alfa2*SIN(miib*C795))</f>
        <v>-18.09136622778087</v>
      </c>
      <c r="E795" s="14">
        <f>-(Alfa1*COS(miia*C795)-Alfa2*COS(miib*C795))</f>
        <v>15.431455489275649</v>
      </c>
      <c r="F795">
        <f>(miia*Alfa1*COS(miia*C795)-miib*Alfa2*COS(miib*C795))</f>
        <v>-223.37375931697045</v>
      </c>
      <c r="G795">
        <f>miia*Alfa1*SIN(miia*C795)-miib*Alfa2*SIN(miib*C795)</f>
        <v>-408.4517059865766</v>
      </c>
      <c r="Q795">
        <f t="shared" si="114"/>
        <v>0</v>
      </c>
      <c r="R795">
        <f t="shared" si="119"/>
        <v>774</v>
      </c>
      <c r="S795">
        <f t="shared" si="115"/>
        <v>7.7399999999998794</v>
      </c>
      <c r="T795" s="13">
        <f t="shared" si="116"/>
        <v>-39.377387845763515</v>
      </c>
      <c r="U795" s="14">
        <f t="shared" si="117"/>
        <v>-36.944890531202589</v>
      </c>
    </row>
    <row r="796" spans="1:21">
      <c r="A796">
        <f t="shared" si="112"/>
        <v>0</v>
      </c>
      <c r="B796">
        <f t="shared" si="118"/>
        <v>775</v>
      </c>
      <c r="C796">
        <f t="shared" si="113"/>
        <v>7.7499999999998792</v>
      </c>
      <c r="D796" s="13">
        <f>(Alfa1*SIN(miia*C796)-Alfa2*SIN(miib*C796))</f>
        <v>-20.379761943599661</v>
      </c>
      <c r="E796" s="14">
        <f>-(Alfa1*COS(miia*C796)-Alfa2*COS(miib*C796))</f>
        <v>11.368519155772058</v>
      </c>
      <c r="F796">
        <f>(miia*Alfa1*COS(miia*C796)-miib*Alfa2*COS(miib*C796))</f>
        <v>-234.0751191046204</v>
      </c>
      <c r="G796">
        <f>miia*Alfa1*SIN(miia*C796)-miib*Alfa2*SIN(miib*C796)</f>
        <v>-403.70774377327751</v>
      </c>
      <c r="Q796">
        <f t="shared" si="114"/>
        <v>0</v>
      </c>
      <c r="R796">
        <f t="shared" si="119"/>
        <v>775</v>
      </c>
      <c r="S796">
        <f t="shared" si="115"/>
        <v>7.7499999999998792</v>
      </c>
      <c r="T796" s="13">
        <f t="shared" si="116"/>
        <v>-39.377387845763515</v>
      </c>
      <c r="U796" s="14">
        <f t="shared" si="117"/>
        <v>-36.944890531202589</v>
      </c>
    </row>
    <row r="797" spans="1:21">
      <c r="A797">
        <f t="shared" si="112"/>
        <v>0</v>
      </c>
      <c r="B797">
        <f t="shared" si="118"/>
        <v>776</v>
      </c>
      <c r="C797">
        <f t="shared" si="113"/>
        <v>7.759999999999879</v>
      </c>
      <c r="D797" s="13">
        <f>(Alfa1*SIN(miia*C797)-Alfa2*SIN(miib*C797))</f>
        <v>-22.767966198016079</v>
      </c>
      <c r="E797" s="14">
        <f>-(Alfa1*COS(miia*C797)-Alfa2*COS(miib*C797))</f>
        <v>7.3656914303485017</v>
      </c>
      <c r="F797">
        <f>(miia*Alfa1*COS(miia*C797)-miib*Alfa2*COS(miib*C797))</f>
        <v>-243.30617314488288</v>
      </c>
      <c r="G797">
        <f>miia*Alfa1*SIN(miia*C797)-miib*Alfa2*SIN(miib*C797)</f>
        <v>-396.44724914865611</v>
      </c>
      <c r="Q797">
        <f t="shared" si="114"/>
        <v>0</v>
      </c>
      <c r="R797">
        <f t="shared" si="119"/>
        <v>776</v>
      </c>
      <c r="S797">
        <f t="shared" si="115"/>
        <v>7.759999999999879</v>
      </c>
      <c r="T797" s="13">
        <f t="shared" si="116"/>
        <v>-39.377387845763515</v>
      </c>
      <c r="U797" s="14">
        <f t="shared" si="117"/>
        <v>-36.944890531202589</v>
      </c>
    </row>
    <row r="798" spans="1:21">
      <c r="A798">
        <f t="shared" si="112"/>
        <v>0</v>
      </c>
      <c r="B798">
        <f t="shared" si="118"/>
        <v>777</v>
      </c>
      <c r="C798">
        <f t="shared" si="113"/>
        <v>7.7699999999998788</v>
      </c>
      <c r="D798" s="13">
        <f>(Alfa1*SIN(miia*C798)-Alfa2*SIN(miib*C798))</f>
        <v>-25.240418963488732</v>
      </c>
      <c r="E798" s="14">
        <f>-(Alfa1*COS(miia*C798)-Alfa2*COS(miib*C798))</f>
        <v>3.4475846674783241</v>
      </c>
      <c r="F798">
        <f>(miia*Alfa1*COS(miia*C798)-miib*Alfa2*COS(miib*C798))</f>
        <v>-250.8977749121712</v>
      </c>
      <c r="G798">
        <f>miia*Alfa1*SIN(miia*C798)-miib*Alfa2*SIN(miib*C798)</f>
        <v>-386.78427717466462</v>
      </c>
      <c r="Q798">
        <f t="shared" si="114"/>
        <v>0</v>
      </c>
      <c r="R798">
        <f t="shared" si="119"/>
        <v>777</v>
      </c>
      <c r="S798">
        <f t="shared" si="115"/>
        <v>7.7699999999998788</v>
      </c>
      <c r="T798" s="13">
        <f t="shared" si="116"/>
        <v>-39.377387845763515</v>
      </c>
      <c r="U798" s="14">
        <f t="shared" si="117"/>
        <v>-36.944890531202589</v>
      </c>
    </row>
    <row r="799" spans="1:21">
      <c r="A799">
        <f t="shared" si="112"/>
        <v>0</v>
      </c>
      <c r="B799">
        <f t="shared" si="118"/>
        <v>778</v>
      </c>
      <c r="C799">
        <f t="shared" si="113"/>
        <v>7.7799999999998786</v>
      </c>
      <c r="D799" s="13">
        <f>(Alfa1*SIN(miia*C799)-Alfa2*SIN(miib*C799))</f>
        <v>-27.779939245293736</v>
      </c>
      <c r="E799" s="14">
        <f>-(Alfa1*COS(miia*C799)-Alfa2*COS(miib*C799))</f>
        <v>-0.36243099105803722</v>
      </c>
      <c r="F799">
        <f>(miia*Alfa1*COS(miia*C799)-miib*Alfa2*COS(miib*C799))</f>
        <v>-256.69518020186763</v>
      </c>
      <c r="G799">
        <f>miia*Alfa1*SIN(miia*C799)-miib*Alfa2*SIN(miib*C799)</f>
        <v>-374.85299175324207</v>
      </c>
      <c r="Q799">
        <f t="shared" si="114"/>
        <v>0</v>
      </c>
      <c r="R799">
        <f t="shared" si="119"/>
        <v>778</v>
      </c>
      <c r="S799">
        <f t="shared" si="115"/>
        <v>7.7799999999998786</v>
      </c>
      <c r="T799" s="13">
        <f t="shared" si="116"/>
        <v>-39.377387845763515</v>
      </c>
      <c r="U799" s="14">
        <f t="shared" si="117"/>
        <v>-36.944890531202589</v>
      </c>
    </row>
    <row r="800" spans="1:21">
      <c r="A800">
        <f t="shared" si="112"/>
        <v>0</v>
      </c>
      <c r="B800">
        <f t="shared" si="118"/>
        <v>779</v>
      </c>
      <c r="C800">
        <f t="shared" si="113"/>
        <v>7.7899999999998784</v>
      </c>
      <c r="D800" s="13">
        <f>(Alfa1*SIN(miia*C800)-Alfa2*SIN(miib*C800))</f>
        <v>-30.367877944924697</v>
      </c>
      <c r="E800" s="14">
        <f>-(Alfa1*COS(miia*C800)-Alfa2*COS(miib*C800))</f>
        <v>-4.0424216854104458</v>
      </c>
      <c r="F800">
        <f>(miia*Alfa1*COS(miia*C800)-miib*Alfa2*COS(miib*C800))</f>
        <v>-260.55979047075778</v>
      </c>
      <c r="G800">
        <f>miia*Alfa1*SIN(miia*C800)-miib*Alfa2*SIN(miib*C800)</f>
        <v>-360.80623108783578</v>
      </c>
      <c r="Q800">
        <f t="shared" si="114"/>
        <v>0</v>
      </c>
      <c r="R800">
        <f t="shared" si="119"/>
        <v>779</v>
      </c>
      <c r="S800">
        <f t="shared" si="115"/>
        <v>7.7899999999998784</v>
      </c>
      <c r="T800" s="13">
        <f t="shared" si="116"/>
        <v>-39.377387845763515</v>
      </c>
      <c r="U800" s="14">
        <f t="shared" si="117"/>
        <v>-36.944890531202589</v>
      </c>
    </row>
    <row r="801" spans="1:21">
      <c r="A801">
        <f t="shared" si="112"/>
        <v>0</v>
      </c>
      <c r="B801">
        <f t="shared" si="118"/>
        <v>780</v>
      </c>
      <c r="C801">
        <f t="shared" si="113"/>
        <v>7.7999999999998781</v>
      </c>
      <c r="D801" s="13">
        <f>(Alfa1*SIN(miia*C801)-Alfa2*SIN(miib*C801))</f>
        <v>-32.984287386849537</v>
      </c>
      <c r="E801" s="14">
        <f>-(Alfa1*COS(miia*C801)-Alfa2*COS(miib*C801))</f>
        <v>-7.5720686655438367</v>
      </c>
      <c r="F801">
        <f>(miia*Alfa1*COS(miia*C801)-miib*Alfa2*COS(miib*C801))</f>
        <v>-262.37073930780667</v>
      </c>
      <c r="G801">
        <f>miia*Alfa1*SIN(miia*C801)-miib*Alfa2*SIN(miib*C801)</f>
        <v>-344.81389653025195</v>
      </c>
      <c r="Q801">
        <f t="shared" si="114"/>
        <v>0</v>
      </c>
      <c r="R801">
        <f t="shared" si="119"/>
        <v>780</v>
      </c>
      <c r="S801">
        <f t="shared" si="115"/>
        <v>7.7999999999998781</v>
      </c>
      <c r="T801" s="13">
        <f t="shared" si="116"/>
        <v>-39.377387845763515</v>
      </c>
      <c r="U801" s="14">
        <f t="shared" si="117"/>
        <v>-36.944890531202589</v>
      </c>
    </row>
    <row r="802" spans="1:21">
      <c r="A802">
        <f t="shared" si="112"/>
        <v>0</v>
      </c>
      <c r="B802">
        <f t="shared" si="118"/>
        <v>781</v>
      </c>
      <c r="C802">
        <f t="shared" si="113"/>
        <v>7.8099999999998779</v>
      </c>
      <c r="D802" s="13">
        <f>(Alfa1*SIN(miia*C802)-Alfa2*SIN(miib*C802))</f>
        <v>-35.60810585678766</v>
      </c>
      <c r="E802" s="14">
        <f>-(Alfa1*COS(miia*C802)-Alfa2*COS(miib*C802))</f>
        <v>-10.932830191788556</v>
      </c>
      <c r="F802">
        <f>(miia*Alfa1*COS(miia*C802)-miib*Alfa2*COS(miib*C802))</f>
        <v>-262.02630567980634</v>
      </c>
      <c r="G802">
        <f>miia*Alfa1*SIN(miia*C802)-miib*Alfa2*SIN(miib*C802)</f>
        <v>-327.0611811209925</v>
      </c>
      <c r="Q802">
        <f t="shared" si="114"/>
        <v>0</v>
      </c>
      <c r="R802">
        <f t="shared" si="119"/>
        <v>781</v>
      </c>
      <c r="S802">
        <f t="shared" si="115"/>
        <v>7.8099999999998779</v>
      </c>
      <c r="T802" s="13">
        <f t="shared" si="116"/>
        <v>-39.377387845763515</v>
      </c>
      <c r="U802" s="14">
        <f t="shared" si="117"/>
        <v>-36.944890531202589</v>
      </c>
    </row>
    <row r="803" spans="1:21">
      <c r="A803">
        <f t="shared" si="112"/>
        <v>0</v>
      </c>
      <c r="B803">
        <f t="shared" si="118"/>
        <v>782</v>
      </c>
      <c r="C803">
        <f t="shared" si="113"/>
        <v>7.8199999999998777</v>
      </c>
      <c r="D803" s="13">
        <f>(Alfa1*SIN(miia*C803)-Alfa2*SIN(miib*C803))</f>
        <v>-38.217355344583247</v>
      </c>
      <c r="E803" s="14">
        <f>-(Alfa1*COS(miia*C803)-Alfa2*COS(miib*C803))</f>
        <v>-14.108084993169349</v>
      </c>
      <c r="F803">
        <f>(miia*Alfa1*COS(miia*C803)-miib*Alfa2*COS(miib*C803))</f>
        <v>-259.44513931734019</v>
      </c>
      <c r="G803">
        <f>miia*Alfa1*SIN(miia*C803)-miib*Alfa2*SIN(miib*C803)</f>
        <v>-307.74665570753831</v>
      </c>
      <c r="Q803">
        <f t="shared" si="114"/>
        <v>0</v>
      </c>
      <c r="R803">
        <f t="shared" si="119"/>
        <v>782</v>
      </c>
      <c r="S803">
        <f t="shared" si="115"/>
        <v>7.8199999999998777</v>
      </c>
      <c r="T803" s="13">
        <f t="shared" si="116"/>
        <v>-39.377387845763515</v>
      </c>
      <c r="U803" s="14">
        <f t="shared" si="117"/>
        <v>-36.944890531202589</v>
      </c>
    </row>
    <row r="804" spans="1:21">
      <c r="A804">
        <f t="shared" si="112"/>
        <v>0</v>
      </c>
      <c r="B804">
        <f t="shared" si="118"/>
        <v>783</v>
      </c>
      <c r="C804">
        <f t="shared" si="113"/>
        <v>7.8299999999998775</v>
      </c>
      <c r="D804" s="13">
        <f>(Alfa1*SIN(miia*C804)-Alfa2*SIN(miib*C804))</f>
        <v>-40.789350547631855</v>
      </c>
      <c r="E804" s="14">
        <f>-(Alfa1*COS(miia*C804)-Alfa2*COS(miib*C804))</f>
        <v>-17.083255954612465</v>
      </c>
      <c r="F804">
        <f>(miia*Alfa1*COS(miia*C804)-miib*Alfa2*COS(miib*C804))</f>
        <v>-254.56728547496829</v>
      </c>
      <c r="G804">
        <f>miia*Alfa1*SIN(miia*C804)-miib*Alfa2*SIN(miib*C804)</f>
        <v>-287.08023192216854</v>
      </c>
      <c r="Q804">
        <f t="shared" si="114"/>
        <v>0</v>
      </c>
      <c r="R804">
        <f t="shared" si="119"/>
        <v>783</v>
      </c>
      <c r="S804">
        <f t="shared" si="115"/>
        <v>7.8299999999998775</v>
      </c>
      <c r="T804" s="13">
        <f t="shared" si="116"/>
        <v>-39.377387845763515</v>
      </c>
      <c r="U804" s="14">
        <f t="shared" si="117"/>
        <v>-36.944890531202589</v>
      </c>
    </row>
    <row r="805" spans="1:21">
      <c r="A805">
        <f t="shared" si="112"/>
        <v>0</v>
      </c>
      <c r="B805">
        <f t="shared" si="118"/>
        <v>784</v>
      </c>
      <c r="C805">
        <f t="shared" si="113"/>
        <v>7.8399999999998773</v>
      </c>
      <c r="D805" s="13">
        <f>(Alfa1*SIN(miia*C805)-Alfa2*SIN(miib*C805))</f>
        <v>-43.300917073051252</v>
      </c>
      <c r="E805" s="14">
        <f>-(Alfa1*COS(miia*C805)-Alfa2*COS(miib*C805))</f>
        <v>-19.845912903141365</v>
      </c>
      <c r="F805">
        <f>(miia*Alfa1*COS(miia*C805)-miib*Alfa2*COS(miib*C805))</f>
        <v>-247.35499829683442</v>
      </c>
      <c r="G805">
        <f>miia*Alfa1*SIN(miia*C805)-miib*Alfa2*SIN(miib*C805)</f>
        <v>-265.28102250492077</v>
      </c>
      <c r="Q805">
        <f t="shared" si="114"/>
        <v>0</v>
      </c>
      <c r="R805">
        <f t="shared" si="119"/>
        <v>784</v>
      </c>
      <c r="S805">
        <f t="shared" si="115"/>
        <v>7.8399999999998773</v>
      </c>
      <c r="T805" s="13">
        <f t="shared" si="116"/>
        <v>-39.377387845763515</v>
      </c>
      <c r="U805" s="14">
        <f t="shared" si="117"/>
        <v>-36.944890531202589</v>
      </c>
    </row>
    <row r="806" spans="1:21">
      <c r="A806">
        <f t="shared" si="112"/>
        <v>0</v>
      </c>
      <c r="B806">
        <f t="shared" si="118"/>
        <v>785</v>
      </c>
      <c r="C806">
        <f t="shared" si="113"/>
        <v>7.8499999999998771</v>
      </c>
      <c r="D806" s="13">
        <f>(Alfa1*SIN(miia*C806)-Alfa2*SIN(miib*C806))</f>
        <v>-45.72861667953547</v>
      </c>
      <c r="E806" s="14">
        <f>-(Alfa1*COS(miia*C806)-Alfa2*COS(miib*C806))</f>
        <v>-22.385853573183223</v>
      </c>
      <c r="F806">
        <f>(miia*Alfa1*COS(miia*C806)-miib*Alfa2*COS(miib*C806))</f>
        <v>-237.79333412513805</v>
      </c>
      <c r="G806">
        <f>miia*Alfa1*SIN(miia*C806)-miib*Alfa2*SIN(miib*C806)</f>
        <v>-242.57512045643912</v>
      </c>
      <c r="Q806">
        <f t="shared" si="114"/>
        <v>0</v>
      </c>
      <c r="R806">
        <f t="shared" si="119"/>
        <v>785</v>
      </c>
      <c r="S806">
        <f t="shared" si="115"/>
        <v>7.8499999999998771</v>
      </c>
      <c r="T806" s="13">
        <f t="shared" si="116"/>
        <v>-39.377387845763515</v>
      </c>
      <c r="U806" s="14">
        <f t="shared" si="117"/>
        <v>-36.944890531202589</v>
      </c>
    </row>
    <row r="807" spans="1:21">
      <c r="A807">
        <f t="shared" si="112"/>
        <v>0</v>
      </c>
      <c r="B807">
        <f t="shared" si="118"/>
        <v>786</v>
      </c>
      <c r="C807">
        <f t="shared" si="113"/>
        <v>7.8599999999998769</v>
      </c>
      <c r="D807" s="13">
        <f>(Alfa1*SIN(miia*C807)-Alfa2*SIN(miib*C807))</f>
        <v>-48.048977324123015</v>
      </c>
      <c r="E807" s="14">
        <f>-(Alfa1*COS(miia*C807)-Alfa2*COS(miib*C807))</f>
        <v>-24.695162050071954</v>
      </c>
      <c r="F807">
        <f>(miia*Alfa1*COS(miia*C807)-miib*Alfa2*COS(miib*C807))</f>
        <v>-225.89051828303485</v>
      </c>
      <c r="G807">
        <f>miia*Alfa1*SIN(miia*C807)-miib*Alfa2*SIN(miib*C807)</f>
        <v>-219.19331928950709</v>
      </c>
      <c r="Q807">
        <f t="shared" si="114"/>
        <v>0</v>
      </c>
      <c r="R807">
        <f t="shared" si="119"/>
        <v>786</v>
      </c>
      <c r="S807">
        <f t="shared" si="115"/>
        <v>7.8599999999998769</v>
      </c>
      <c r="T807" s="13">
        <f t="shared" si="116"/>
        <v>-39.377387845763515</v>
      </c>
      <c r="U807" s="14">
        <f t="shared" si="117"/>
        <v>-36.944890531202589</v>
      </c>
    </row>
    <row r="808" spans="1:21">
      <c r="A808">
        <f t="shared" si="112"/>
        <v>0</v>
      </c>
      <c r="B808">
        <f t="shared" si="118"/>
        <v>787</v>
      </c>
      <c r="C808">
        <f t="shared" si="113"/>
        <v>7.8699999999998766</v>
      </c>
      <c r="D808" s="13">
        <f>(Alfa1*SIN(miia*C808)-Alfa2*SIN(miib*C808))</f>
        <v>-50.238725725679522</v>
      </c>
      <c r="E808" s="14">
        <f>-(Alfa1*COS(miia*C808)-Alfa2*COS(miib*C808))</f>
        <v>-26.768244216514994</v>
      </c>
      <c r="F808">
        <f>(miia*Alfa1*COS(miia*C808)-miib*Alfa2*COS(miib*C808))</f>
        <v>-211.67808112360888</v>
      </c>
      <c r="G808">
        <f>miia*Alfa1*SIN(miia*C808)-miib*Alfa2*SIN(miib*C808)</f>
        <v>-195.36879720946928</v>
      </c>
      <c r="Q808">
        <f t="shared" si="114"/>
        <v>0</v>
      </c>
      <c r="R808">
        <f t="shared" si="119"/>
        <v>787</v>
      </c>
      <c r="S808">
        <f t="shared" si="115"/>
        <v>7.8699999999998766</v>
      </c>
      <c r="T808" s="13">
        <f t="shared" si="116"/>
        <v>-39.377387845763515</v>
      </c>
      <c r="U808" s="14">
        <f t="shared" si="117"/>
        <v>-36.944890531202589</v>
      </c>
    </row>
    <row r="809" spans="1:21">
      <c r="A809">
        <f t="shared" si="112"/>
        <v>0</v>
      </c>
      <c r="B809">
        <f t="shared" si="118"/>
        <v>788</v>
      </c>
      <c r="C809">
        <f t="shared" si="113"/>
        <v>7.8799999999998764</v>
      </c>
      <c r="D809" s="13">
        <f>(Alfa1*SIN(miia*C809)-Alfa2*SIN(miib*C809))</f>
        <v>-52.275020126293434</v>
      </c>
      <c r="E809" s="14">
        <f>-(Alfa1*COS(miia*C809)-Alfa2*COS(miib*C809))</f>
        <v>-28.601839956941767</v>
      </c>
      <c r="F809">
        <f>(miia*Alfa1*COS(miia*C809)-miib*Alfa2*COS(miib*C809))</f>
        <v>-195.21076144011676</v>
      </c>
      <c r="G809">
        <f>miia*Alfa1*SIN(miia*C809)-miib*Alfa2*SIN(miib*C809)</f>
        <v>-171.33478838702052</v>
      </c>
      <c r="Q809">
        <f t="shared" si="114"/>
        <v>0</v>
      </c>
      <c r="R809">
        <f t="shared" si="119"/>
        <v>788</v>
      </c>
      <c r="S809">
        <f t="shared" si="115"/>
        <v>7.8799999999998764</v>
      </c>
      <c r="T809" s="13">
        <f t="shared" si="116"/>
        <v>-39.377387845763515</v>
      </c>
      <c r="U809" s="14">
        <f t="shared" si="117"/>
        <v>-36.944890531202589</v>
      </c>
    </row>
    <row r="810" spans="1:21">
      <c r="A810">
        <f t="shared" si="112"/>
        <v>0</v>
      </c>
      <c r="B810">
        <f t="shared" si="118"/>
        <v>789</v>
      </c>
      <c r="C810">
        <f t="shared" si="113"/>
        <v>7.8899999999998762</v>
      </c>
      <c r="D810" s="13">
        <f>(Alfa1*SIN(miia*C810)-Alfa2*SIN(miib*C810))</f>
        <v>-54.135680924358937</v>
      </c>
      <c r="E810" s="14">
        <f>-(Alfa1*COS(miia*C810)-Alfa2*COS(miib*C810))</f>
        <v>-30.195012107000366</v>
      </c>
      <c r="F810">
        <f>(miia*Alfa1*COS(miia*C810)-miib*Alfa2*COS(miib*C810))</f>
        <v>-176.56617765656239</v>
      </c>
      <c r="G810">
        <f>miia*Alfa1*SIN(miia*C810)-miib*Alfa2*SIN(miib*C810)</f>
        <v>-147.32226458840603</v>
      </c>
      <c r="Q810">
        <f t="shared" si="114"/>
        <v>0</v>
      </c>
      <c r="R810">
        <f t="shared" si="119"/>
        <v>789</v>
      </c>
      <c r="S810">
        <f t="shared" si="115"/>
        <v>7.8899999999998762</v>
      </c>
      <c r="T810" s="13">
        <f t="shared" si="116"/>
        <v>-39.377387845763515</v>
      </c>
      <c r="U810" s="14">
        <f t="shared" si="117"/>
        <v>-36.944890531202589</v>
      </c>
    </row>
    <row r="811" spans="1:21">
      <c r="A811">
        <f t="shared" si="112"/>
        <v>0</v>
      </c>
      <c r="B811">
        <f t="shared" ref="B811:B874" si="120">B810+1</f>
        <v>790</v>
      </c>
      <c r="C811">
        <f t="shared" si="113"/>
        <v>7.899999999999876</v>
      </c>
      <c r="D811" s="13">
        <f>(Alfa1*SIN(miia*C811)-Alfa2*SIN(miib*C811))</f>
        <v>-55.799416868921568</v>
      </c>
      <c r="E811" s="14">
        <f>-(Alfa1*COS(miia*C811)-Alfa2*COS(miib*C811))</f>
        <v>-31.549112367651841</v>
      </c>
      <c r="F811">
        <f>(miia*Alfa1*COS(miia*C811)-miib*Alfa2*COS(miib*C811))</f>
        <v>-155.84426953877005</v>
      </c>
      <c r="G811">
        <f>miia*Alfa1*SIN(miia*C811)-miib*Alfa2*SIN(miib*C811)</f>
        <v>-123.55765029736763</v>
      </c>
      <c r="Q811">
        <f t="shared" si="114"/>
        <v>0</v>
      </c>
      <c r="R811">
        <f t="shared" si="119"/>
        <v>790</v>
      </c>
      <c r="S811">
        <f t="shared" si="115"/>
        <v>7.899999999999876</v>
      </c>
      <c r="T811" s="13">
        <f t="shared" si="116"/>
        <v>-39.377387845763515</v>
      </c>
      <c r="U811" s="14">
        <f t="shared" si="117"/>
        <v>-36.944890531202589</v>
      </c>
    </row>
    <row r="812" spans="1:21">
      <c r="A812">
        <f t="shared" si="112"/>
        <v>0</v>
      </c>
      <c r="B812">
        <f t="shared" si="120"/>
        <v>791</v>
      </c>
      <c r="C812">
        <f t="shared" si="113"/>
        <v>7.9099999999998758</v>
      </c>
      <c r="D812" s="13">
        <f>(Alfa1*SIN(miia*C812)-Alfa2*SIN(miib*C812))</f>
        <v>-57.246044543770971</v>
      </c>
      <c r="E812" s="14">
        <f>-(Alfa1*COS(miia*C812)-Alfa2*COS(miib*C812))</f>
        <v>-32.667724633038283</v>
      </c>
      <c r="F812">
        <f>(miia*Alfa1*COS(miia*C812)-miib*Alfa2*COS(miib*C812))</f>
        <v>-133.16651546120221</v>
      </c>
      <c r="G812">
        <f>miia*Alfa1*SIN(miia*C812)-miib*Alfa2*SIN(miib*C812)</f>
        <v>-100.260594101322</v>
      </c>
      <c r="Q812">
        <f t="shared" si="114"/>
        <v>0</v>
      </c>
      <c r="R812">
        <f t="shared" si="119"/>
        <v>791</v>
      </c>
      <c r="S812">
        <f t="shared" si="115"/>
        <v>7.9099999999998758</v>
      </c>
      <c r="T812" s="13">
        <f t="shared" si="116"/>
        <v>-39.377387845763515</v>
      </c>
      <c r="U812" s="14">
        <f t="shared" si="117"/>
        <v>-36.944890531202589</v>
      </c>
    </row>
    <row r="813" spans="1:21">
      <c r="A813">
        <f t="shared" si="112"/>
        <v>0</v>
      </c>
      <c r="B813">
        <f t="shared" si="120"/>
        <v>792</v>
      </c>
      <c r="C813">
        <f t="shared" si="113"/>
        <v>7.9199999999998756</v>
      </c>
      <c r="D813" s="13">
        <f>(Alfa1*SIN(miia*C813)-Alfa2*SIN(miib*C813))</f>
        <v>-58.456698931402855</v>
      </c>
      <c r="E813" s="14">
        <f>-(Alfa1*COS(miia*C813)-Alfa2*COS(miib*C813))</f>
        <v>-33.556586406270114</v>
      </c>
      <c r="F813">
        <f>(miia*Alfa1*COS(miia*C813)-miib*Alfa2*COS(miib*C813))</f>
        <v>-108.6749325108207</v>
      </c>
      <c r="G813">
        <f>miia*Alfa1*SIN(miia*C813)-miib*Alfa2*SIN(miib*C813)</f>
        <v>-77.64181852494886</v>
      </c>
      <c r="Q813">
        <f t="shared" si="114"/>
        <v>0</v>
      </c>
      <c r="R813">
        <f t="shared" si="119"/>
        <v>792</v>
      </c>
      <c r="S813">
        <f t="shared" si="115"/>
        <v>7.9199999999998756</v>
      </c>
      <c r="T813" s="13">
        <f t="shared" si="116"/>
        <v>-39.377387845763515</v>
      </c>
      <c r="U813" s="14">
        <f t="shared" si="117"/>
        <v>-36.944890531202589</v>
      </c>
    </row>
    <row r="814" spans="1:21">
      <c r="A814">
        <f t="shared" si="112"/>
        <v>0</v>
      </c>
      <c r="B814">
        <f t="shared" si="120"/>
        <v>793</v>
      </c>
      <c r="C814">
        <f t="shared" si="113"/>
        <v>7.9299999999998754</v>
      </c>
      <c r="D814" s="13">
        <f>(Alfa1*SIN(miia*C814)-Alfa2*SIN(miib*C814))</f>
        <v>-59.414032930719983</v>
      </c>
      <c r="E814" s="14">
        <f>-(Alfa1*COS(miia*C814)-Alfa2*COS(miib*C814))</f>
        <v>-34.223489195231913</v>
      </c>
      <c r="F814">
        <f>(miia*Alfa1*COS(miia*C814)-miib*Alfa2*COS(miib*C814))</f>
        <v>-82.53086888410094</v>
      </c>
      <c r="G814">
        <f>miia*Alfa1*SIN(miia*C814)-miib*Alfa2*SIN(miib*C814)</f>
        <v>-55.901069683804678</v>
      </c>
      <c r="Q814">
        <f t="shared" si="114"/>
        <v>0</v>
      </c>
      <c r="R814">
        <f t="shared" si="119"/>
        <v>793</v>
      </c>
      <c r="S814">
        <f t="shared" si="115"/>
        <v>7.9299999999998754</v>
      </c>
      <c r="T814" s="13">
        <f t="shared" si="116"/>
        <v>-39.377387845763515</v>
      </c>
      <c r="U814" s="14">
        <f t="shared" si="117"/>
        <v>-36.944890531202589</v>
      </c>
    </row>
    <row r="815" spans="1:21">
      <c r="A815">
        <f t="shared" si="112"/>
        <v>0</v>
      </c>
      <c r="B815">
        <f t="shared" si="120"/>
        <v>794</v>
      </c>
      <c r="C815">
        <f t="shared" si="113"/>
        <v>7.9399999999998752</v>
      </c>
      <c r="D815" s="13">
        <f>(Alfa1*SIN(miia*C815)-Alfa2*SIN(miib*C815))</f>
        <v>-60.102403807403931</v>
      </c>
      <c r="E815" s="14">
        <f>-(Alfa1*COS(miia*C815)-Alfa2*COS(miib*C815))</f>
        <v>-34.678158989291752</v>
      </c>
      <c r="F815">
        <f>(miia*Alfa1*COS(miia*C815)-miib*Alfa2*COS(miib*C815))</f>
        <v>-54.913600114796111</v>
      </c>
      <c r="G815">
        <f>miia*Alfa1*SIN(miia*C815)-miib*Alfa2*SIN(miib*C815)</f>
        <v>-35.225187106532672</v>
      </c>
      <c r="Q815">
        <f t="shared" si="114"/>
        <v>0</v>
      </c>
      <c r="R815">
        <f t="shared" si="119"/>
        <v>794</v>
      </c>
      <c r="S815">
        <f t="shared" si="115"/>
        <v>7.9399999999998752</v>
      </c>
      <c r="T815" s="13">
        <f t="shared" si="116"/>
        <v>-39.377387845763515</v>
      </c>
      <c r="U815" s="14">
        <f t="shared" si="117"/>
        <v>-36.944890531202589</v>
      </c>
    </row>
    <row r="816" spans="1:21">
      <c r="A816">
        <f t="shared" si="112"/>
        <v>0</v>
      </c>
      <c r="B816">
        <f t="shared" si="120"/>
        <v>795</v>
      </c>
      <c r="C816">
        <f t="shared" si="113"/>
        <v>7.9499999999998749</v>
      </c>
      <c r="D816" s="13">
        <f>(Alfa1*SIN(miia*C816)-Alfa2*SIN(miib*C816))</f>
        <v>-60.508044681205121</v>
      </c>
      <c r="E816" s="14">
        <f>-(Alfa1*COS(miia*C816)-Alfa2*COS(miib*C816))</f>
        <v>-34.932118115312456</v>
      </c>
      <c r="F816">
        <f>(miia*Alfa1*COS(miia*C816)-miib*Alfa2*COS(miib*C816))</f>
        <v>-26.018742637634489</v>
      </c>
      <c r="G816">
        <f>miia*Alfa1*SIN(miia*C816)-miib*Alfa2*SIN(miib*C816)</f>
        <v>-15.786312847328304</v>
      </c>
      <c r="Q816">
        <f t="shared" si="114"/>
        <v>0</v>
      </c>
      <c r="R816">
        <f t="shared" si="119"/>
        <v>795</v>
      </c>
      <c r="S816">
        <f t="shared" si="115"/>
        <v>7.9499999999998749</v>
      </c>
      <c r="T816" s="13">
        <f t="shared" si="116"/>
        <v>-39.377387845763515</v>
      </c>
      <c r="U816" s="14">
        <f t="shared" si="117"/>
        <v>-36.944890531202589</v>
      </c>
    </row>
    <row r="817" spans="1:21">
      <c r="A817">
        <f t="shared" si="112"/>
        <v>0</v>
      </c>
      <c r="B817">
        <f t="shared" si="120"/>
        <v>796</v>
      </c>
      <c r="C817">
        <f t="shared" si="113"/>
        <v>7.9599999999998747</v>
      </c>
      <c r="D817" s="13">
        <f>(Alfa1*SIN(miia*C817)-Alfa2*SIN(miib*C817))</f>
        <v>-60.619219298736155</v>
      </c>
      <c r="E817" s="14">
        <f>-(Alfa1*COS(miia*C817)-Alfa2*COS(miib*C817))</f>
        <v>-34.998529955643725</v>
      </c>
      <c r="F817">
        <f>(miia*Alfa1*COS(miia*C817)-miib*Alfa2*COS(miib*C817))</f>
        <v>3.9434999727879614</v>
      </c>
      <c r="G817">
        <f>miia*Alfa1*SIN(miia*C817)-miib*Alfa2*SIN(miib*C817)</f>
        <v>2.2597424071650778</v>
      </c>
      <c r="Q817">
        <f t="shared" si="114"/>
        <v>0</v>
      </c>
      <c r="R817">
        <f t="shared" si="119"/>
        <v>796</v>
      </c>
      <c r="S817">
        <f t="shared" si="115"/>
        <v>7.9599999999998747</v>
      </c>
      <c r="T817" s="13">
        <f t="shared" si="116"/>
        <v>-39.377387845763515</v>
      </c>
      <c r="U817" s="14">
        <f t="shared" si="117"/>
        <v>-36.944890531202589</v>
      </c>
    </row>
    <row r="818" spans="1:21">
      <c r="A818">
        <f t="shared" si="112"/>
        <v>0</v>
      </c>
      <c r="B818">
        <f t="shared" si="120"/>
        <v>797</v>
      </c>
      <c r="C818">
        <f t="shared" si="113"/>
        <v>7.9699999999998745</v>
      </c>
      <c r="D818" s="13">
        <f>(Alfa1*SIN(miia*C818)-Alfa2*SIN(miib*C818))</f>
        <v>-60.426358502294747</v>
      </c>
      <c r="E818" s="14">
        <f>-(Alfa1*COS(miia*C818)-Alfa2*COS(miib*C818))</f>
        <v>-34.892028179988905</v>
      </c>
      <c r="F818">
        <f>(miia*Alfa1*COS(miia*C818)-miib*Alfa2*COS(miib*C818))</f>
        <v>34.750241066804051</v>
      </c>
      <c r="G818">
        <f>miia*Alfa1*SIN(miia*C818)-miib*Alfa2*SIN(miib*C818)</f>
        <v>18.774960126444199</v>
      </c>
      <c r="Q818">
        <f t="shared" si="114"/>
        <v>0</v>
      </c>
      <c r="R818">
        <f t="shared" si="119"/>
        <v>797</v>
      </c>
      <c r="S818">
        <f t="shared" si="115"/>
        <v>7.9699999999998745</v>
      </c>
      <c r="T818" s="13">
        <f t="shared" si="116"/>
        <v>-39.377387845763515</v>
      </c>
      <c r="U818" s="14">
        <f t="shared" si="117"/>
        <v>-36.944890531202589</v>
      </c>
    </row>
    <row r="819" spans="1:21">
      <c r="A819">
        <f t="shared" si="112"/>
        <v>0</v>
      </c>
      <c r="B819">
        <f t="shared" si="120"/>
        <v>798</v>
      </c>
      <c r="C819">
        <f t="shared" si="113"/>
        <v>7.9799999999998743</v>
      </c>
      <c r="D819" s="13">
        <f>(Alfa1*SIN(miia*C819)-Alfa2*SIN(miib*C819))</f>
        <v>-59.922176983163361</v>
      </c>
      <c r="E819" s="14">
        <f>-(Alfa1*COS(miia*C819)-Alfa2*COS(miib*C819))</f>
        <v>-34.628532295493983</v>
      </c>
      <c r="F819">
        <f>(miia*Alfa1*COS(miia*C819)-miib*Alfa2*COS(miib*C819))</f>
        <v>66.167946753804145</v>
      </c>
      <c r="G819">
        <f>miia*Alfa1*SIN(miia*C819)-miib*Alfa2*SIN(miib*C819)</f>
        <v>33.640387264486094</v>
      </c>
      <c r="Q819">
        <f t="shared" si="114"/>
        <v>0</v>
      </c>
      <c r="R819">
        <f t="shared" si="119"/>
        <v>798</v>
      </c>
      <c r="S819">
        <f t="shared" si="115"/>
        <v>7.9799999999998743</v>
      </c>
      <c r="T819" s="13">
        <f t="shared" si="116"/>
        <v>-39.377387845763515</v>
      </c>
      <c r="U819" s="14">
        <f t="shared" si="117"/>
        <v>-36.944890531202589</v>
      </c>
    </row>
    <row r="820" spans="1:21">
      <c r="A820">
        <f t="shared" si="112"/>
        <v>0</v>
      </c>
      <c r="B820">
        <f t="shared" si="120"/>
        <v>799</v>
      </c>
      <c r="C820">
        <f t="shared" si="113"/>
        <v>7.9899999999998741</v>
      </c>
      <c r="D820" s="13">
        <f>(Alfa1*SIN(miia*C820)-Alfa2*SIN(miib*C820))</f>
        <v>-59.101769099983471</v>
      </c>
      <c r="E820" s="14">
        <f>-(Alfa1*COS(miia*C820)-Alfa2*COS(miib*C820))</f>
        <v>-34.225051453589714</v>
      </c>
      <c r="F820">
        <f>(miia*Alfa1*COS(miia*C820)-miib*Alfa2*COS(miib*C820))</f>
        <v>97.95458364213232</v>
      </c>
      <c r="G820">
        <f>miia*Alfa1*SIN(miia*C820)-miib*Alfa2*SIN(miib*C820)</f>
        <v>46.757209669367967</v>
      </c>
      <c r="Q820">
        <f t="shared" si="114"/>
        <v>0</v>
      </c>
      <c r="R820">
        <f t="shared" si="119"/>
        <v>799</v>
      </c>
      <c r="S820">
        <f t="shared" si="115"/>
        <v>7.9899999999998741</v>
      </c>
      <c r="T820" s="13">
        <f t="shared" si="116"/>
        <v>-39.377387845763515</v>
      </c>
      <c r="U820" s="14">
        <f t="shared" si="117"/>
        <v>-36.944890531202589</v>
      </c>
    </row>
    <row r="821" spans="1:21">
      <c r="A821">
        <f t="shared" si="112"/>
        <v>0</v>
      </c>
      <c r="B821">
        <f t="shared" si="120"/>
        <v>800</v>
      </c>
      <c r="C821">
        <f t="shared" si="113"/>
        <v>7.9999999999998739</v>
      </c>
      <c r="D821" s="13">
        <f>(Alfa1*SIN(miia*C821)-Alfa2*SIN(miib*C821))</f>
        <v>-57.962682747264779</v>
      </c>
      <c r="E821" s="14">
        <f>-(Alfa1*COS(miia*C821)-Alfa2*COS(miib*C821))</f>
        <v>-33.699478566690665</v>
      </c>
      <c r="F821">
        <f>(miia*Alfa1*COS(miia*C821)-miib*Alfa2*COS(miib*C821))</f>
        <v>129.8618574893467</v>
      </c>
      <c r="G821">
        <f>miia*Alfa1*SIN(miia*C821)-miib*Alfa2*SIN(miib*C821)</f>
        <v>58.047615136808503</v>
      </c>
      <c r="Q821">
        <f t="shared" si="114"/>
        <v>0</v>
      </c>
      <c r="R821">
        <f t="shared" si="119"/>
        <v>800</v>
      </c>
      <c r="S821">
        <f t="shared" si="115"/>
        <v>7.9999999999998739</v>
      </c>
      <c r="T821" s="13">
        <f t="shared" si="116"/>
        <v>-39.377387845763515</v>
      </c>
      <c r="U821" s="14">
        <f t="shared" si="117"/>
        <v>-36.944890531202589</v>
      </c>
    </row>
    <row r="822" spans="1:21">
      <c r="A822">
        <f t="shared" si="112"/>
        <v>0</v>
      </c>
      <c r="B822">
        <f t="shared" si="120"/>
        <v>801</v>
      </c>
      <c r="C822">
        <f t="shared" si="113"/>
        <v>8.0099999999998737</v>
      </c>
      <c r="D822" s="13">
        <f>(Alfa1*SIN(miia*C822)-Alfa2*SIN(miib*C822))</f>
        <v>-56.504970473841311</v>
      </c>
      <c r="E822" s="14">
        <f>-(Alfa1*COS(miia*C822)-Alfa2*COS(miib*C822))</f>
        <v>-33.070376881684915</v>
      </c>
      <c r="F822">
        <f>(miia*Alfa1*COS(miia*C822)-miib*Alfa2*COS(miib*C822))</f>
        <v>161.63752084398084</v>
      </c>
      <c r="G822">
        <f>miia*Alfa1*SIN(miia*C822)-miib*Alfa2*SIN(miib*C822)</f>
        <v>67.455437794841288</v>
      </c>
      <c r="Q822">
        <f t="shared" si="114"/>
        <v>0</v>
      </c>
      <c r="R822">
        <f t="shared" si="119"/>
        <v>801</v>
      </c>
      <c r="S822">
        <f t="shared" si="115"/>
        <v>8.0099999999998737</v>
      </c>
      <c r="T822" s="13">
        <f t="shared" si="116"/>
        <v>-39.377387845763515</v>
      </c>
      <c r="U822" s="14">
        <f t="shared" si="117"/>
        <v>-36.944890531202589</v>
      </c>
    </row>
    <row r="823" spans="1:21">
      <c r="A823">
        <f t="shared" si="112"/>
        <v>0</v>
      </c>
      <c r="B823">
        <f t="shared" si="120"/>
        <v>802</v>
      </c>
      <c r="C823">
        <f t="shared" si="113"/>
        <v>8.0199999999998735</v>
      </c>
      <c r="D823" s="13">
        <f>(Alfa1*SIN(miia*C823)-Alfa2*SIN(miib*C823))</f>
        <v>-54.731217273985351</v>
      </c>
      <c r="E823" s="14">
        <f>-(Alfa1*COS(miia*C823)-Alfa2*COS(miib*C823))</f>
        <v>-32.356761229299558</v>
      </c>
      <c r="F823">
        <f>(miia*Alfa1*COS(miia*C823)-miib*Alfa2*COS(miib*C823))</f>
        <v>193.02772705464255</v>
      </c>
      <c r="G823">
        <f>miia*Alfa1*SIN(miia*C823)-miib*Alfa2*SIN(miib*C823)</f>
        <v>74.946577713820005</v>
      </c>
      <c r="Q823">
        <f t="shared" si="114"/>
        <v>0</v>
      </c>
      <c r="R823">
        <f t="shared" si="119"/>
        <v>802</v>
      </c>
      <c r="S823">
        <f t="shared" si="115"/>
        <v>8.0199999999998735</v>
      </c>
      <c r="T823" s="13">
        <f t="shared" si="116"/>
        <v>-39.377387845763515</v>
      </c>
      <c r="U823" s="14">
        <f t="shared" si="117"/>
        <v>-36.944890531202589</v>
      </c>
    </row>
    <row r="824" spans="1:21">
      <c r="A824">
        <f t="shared" si="112"/>
        <v>0</v>
      </c>
      <c r="B824">
        <f t="shared" si="120"/>
        <v>803</v>
      </c>
      <c r="C824">
        <f t="shared" si="113"/>
        <v>8.0299999999998732</v>
      </c>
      <c r="D824" s="13">
        <f>(Alfa1*SIN(miia*C824)-Alfa2*SIN(miib*C824))</f>
        <v>-52.646544702721201</v>
      </c>
      <c r="E824" s="14">
        <f>-(Alfa1*COS(miia*C824)-Alfa2*COS(miib*C824))</f>
        <v>-31.57787621818952</v>
      </c>
      <c r="F824">
        <f>(miia*Alfa1*COS(miia*C824)-miib*Alfa2*COS(miib*C824))</f>
        <v>223.77940754183385</v>
      </c>
      <c r="G824">
        <f>miia*Alfa1*SIN(miia*C824)-miib*Alfa2*SIN(miib*C824)</f>
        <v>80.509191903035486</v>
      </c>
      <c r="Q824">
        <f t="shared" si="114"/>
        <v>0</v>
      </c>
      <c r="R824">
        <f t="shared" si="119"/>
        <v>803</v>
      </c>
      <c r="S824">
        <f t="shared" si="115"/>
        <v>8.0299999999998732</v>
      </c>
      <c r="T824" s="13">
        <f t="shared" si="116"/>
        <v>-39.377387845763515</v>
      </c>
      <c r="U824" s="14">
        <f t="shared" si="117"/>
        <v>-36.944890531202589</v>
      </c>
    </row>
    <row r="825" spans="1:21">
      <c r="A825">
        <f t="shared" si="112"/>
        <v>0</v>
      </c>
      <c r="B825">
        <f t="shared" si="120"/>
        <v>804</v>
      </c>
      <c r="C825">
        <f t="shared" si="113"/>
        <v>8.039999999999873</v>
      </c>
      <c r="D825" s="13">
        <f>(Alfa1*SIN(miia*C825)-Alfa2*SIN(miib*C825))</f>
        <v>-50.258591199380071</v>
      </c>
      <c r="E825" s="14">
        <f>-(Alfa1*COS(miia*C825)-Alfa2*COS(miib*C825))</f>
        <v>-30.752973669486401</v>
      </c>
      <c r="F825">
        <f>(miia*Alfa1*COS(miia*C825)-miib*Alfa2*COS(miib*C825))</f>
        <v>253.64264897710956</v>
      </c>
      <c r="G825">
        <f>miia*Alfa1*SIN(miia*C825)-miib*Alfa2*SIN(miib*C825)</f>
        <v>84.153655159763446</v>
      </c>
      <c r="Q825">
        <f t="shared" si="114"/>
        <v>0</v>
      </c>
      <c r="R825">
        <f t="shared" si="119"/>
        <v>804</v>
      </c>
      <c r="S825">
        <f t="shared" si="115"/>
        <v>8.039999999999873</v>
      </c>
      <c r="T825" s="13">
        <f t="shared" si="116"/>
        <v>-39.377387845763515</v>
      </c>
      <c r="U825" s="14">
        <f t="shared" si="117"/>
        <v>-36.944890531202589</v>
      </c>
    </row>
    <row r="826" spans="1:21">
      <c r="A826">
        <f t="shared" si="112"/>
        <v>0</v>
      </c>
      <c r="B826">
        <f t="shared" si="120"/>
        <v>805</v>
      </c>
      <c r="C826">
        <f t="shared" si="113"/>
        <v>8.0499999999998728</v>
      </c>
      <c r="D826" s="13">
        <f>(Alfa1*SIN(miia*C826)-Alfa2*SIN(miib*C826))</f>
        <v>-47.577468737269079</v>
      </c>
      <c r="E826" s="14">
        <f>-(Alfa1*COS(miia*C826)-Alfa2*COS(miib*C826))</f>
        <v>-29.901091591289681</v>
      </c>
      <c r="F826">
        <f>(miia*Alfa1*COS(miia*C826)-miib*Alfa2*COS(miib*C826))</f>
        <v>282.3730469960704</v>
      </c>
      <c r="G826">
        <f>miia*Alfa1*SIN(miia*C826)-miib*Alfa2*SIN(miib*C826)</f>
        <v>85.912291555571016</v>
      </c>
      <c r="Q826">
        <f t="shared" si="114"/>
        <v>0</v>
      </c>
      <c r="R826">
        <f t="shared" si="119"/>
        <v>805</v>
      </c>
      <c r="S826">
        <f t="shared" si="115"/>
        <v>8.0499999999998728</v>
      </c>
      <c r="T826" s="13">
        <f t="shared" si="116"/>
        <v>-39.377387845763515</v>
      </c>
      <c r="U826" s="14">
        <f t="shared" si="117"/>
        <v>-36.944890531202589</v>
      </c>
    </row>
    <row r="827" spans="1:21">
      <c r="A827">
        <f t="shared" si="112"/>
        <v>0</v>
      </c>
      <c r="B827">
        <f t="shared" si="120"/>
        <v>806</v>
      </c>
      <c r="C827">
        <f t="shared" si="113"/>
        <v>8.0599999999998726</v>
      </c>
      <c r="D827" s="13">
        <f>(Alfa1*SIN(miia*C827)-Alfa2*SIN(miib*C827))</f>
        <v>-44.615696150188327</v>
      </c>
      <c r="E827" s="14">
        <f>-(Alfa1*COS(miia*C827)-Alfa2*COS(miib*C827))</f>
        <v>-29.040836973168879</v>
      </c>
      <c r="F827">
        <f>(miia*Alfa1*COS(miia*C827)-miib*Alfa2*COS(miib*C827))</f>
        <v>309.73401328591711</v>
      </c>
      <c r="G827">
        <f>miia*Alfa1*SIN(miia*C827)-miib*Alfa2*SIN(miib*C827)</f>
        <v>85.838879654817063</v>
      </c>
      <c r="Q827">
        <f t="shared" si="114"/>
        <v>0</v>
      </c>
      <c r="R827">
        <f t="shared" si="119"/>
        <v>806</v>
      </c>
      <c r="S827">
        <f t="shared" si="115"/>
        <v>8.0599999999998726</v>
      </c>
      <c r="T827" s="13">
        <f t="shared" si="116"/>
        <v>-39.377387845763515</v>
      </c>
      <c r="U827" s="14">
        <f t="shared" si="117"/>
        <v>-36.944890531202589</v>
      </c>
    </row>
    <row r="828" spans="1:21">
      <c r="A828">
        <f t="shared" si="112"/>
        <v>0</v>
      </c>
      <c r="B828">
        <f t="shared" si="120"/>
        <v>807</v>
      </c>
      <c r="C828">
        <f t="shared" si="113"/>
        <v>8.0699999999998724</v>
      </c>
      <c r="D828" s="13">
        <f>(Alfa1*SIN(miia*C828)-Alfa2*SIN(miib*C828))</f>
        <v>-41.388109716090696</v>
      </c>
      <c r="E828" s="14">
        <f>-(Alfa1*COS(miia*C828)-Alfa2*COS(miib*C828))</f>
        <v>-28.190174638368873</v>
      </c>
      <c r="F828">
        <f>(miia*Alfa1*COS(miia*C828)-miib*Alfa2*COS(miib*C828))</f>
        <v>335.4990133331205</v>
      </c>
      <c r="G828">
        <f>miia*Alfa1*SIN(miia*C828)-miib*Alfa2*SIN(miib*C828)</f>
        <v>84.007936838478329</v>
      </c>
      <c r="Q828">
        <f t="shared" si="114"/>
        <v>0</v>
      </c>
      <c r="R828">
        <f t="shared" si="119"/>
        <v>807</v>
      </c>
      <c r="S828">
        <f t="shared" si="115"/>
        <v>8.0699999999998724</v>
      </c>
      <c r="T828" s="13">
        <f t="shared" si="116"/>
        <v>-39.377387845763515</v>
      </c>
      <c r="U828" s="14">
        <f t="shared" si="117"/>
        <v>-36.944890531202589</v>
      </c>
    </row>
    <row r="829" spans="1:21">
      <c r="A829">
        <f t="shared" si="112"/>
        <v>0</v>
      </c>
      <c r="B829">
        <f t="shared" si="120"/>
        <v>808</v>
      </c>
      <c r="C829">
        <f t="shared" si="113"/>
        <v>8.0799999999998722</v>
      </c>
      <c r="D829" s="13">
        <f>(Alfa1*SIN(miia*C829)-Alfa2*SIN(miib*C829))</f>
        <v>-37.911751802145858</v>
      </c>
      <c r="E829" s="14">
        <f>-(Alfa1*COS(miia*C829)-Alfa2*COS(miib*C829))</f>
        <v>-27.366224326504501</v>
      </c>
      <c r="F829">
        <f>(miia*Alfa1*COS(miia*C829)-miib*Alfa2*COS(miib*C829))</f>
        <v>359.4537127877756</v>
      </c>
      <c r="G829">
        <f>miia*Alfa1*SIN(miia*C829)-miib*Alfa2*SIN(miib*C829)</f>
        <v>80.513790329852526</v>
      </c>
      <c r="Q829">
        <f t="shared" si="114"/>
        <v>0</v>
      </c>
      <c r="R829">
        <f t="shared" si="119"/>
        <v>808</v>
      </c>
      <c r="S829">
        <f t="shared" si="115"/>
        <v>8.0799999999998722</v>
      </c>
      <c r="T829" s="13">
        <f t="shared" si="116"/>
        <v>-39.377387845763515</v>
      </c>
      <c r="U829" s="14">
        <f t="shared" si="117"/>
        <v>-36.944890531202589</v>
      </c>
    </row>
    <row r="830" spans="1:21">
      <c r="A830">
        <f t="shared" si="112"/>
        <v>0</v>
      </c>
      <c r="B830">
        <f t="shared" si="120"/>
        <v>809</v>
      </c>
      <c r="C830">
        <f t="shared" si="113"/>
        <v>8.089999999999872</v>
      </c>
      <c r="D830" s="13">
        <f>(Alfa1*SIN(miia*C830)-Alfa2*SIN(miib*C830))</f>
        <v>-34.205738591646551</v>
      </c>
      <c r="E830" s="14">
        <f>-(Alfa1*COS(miia*C830)-Alfa2*COS(miib*C830))</f>
        <v>-26.585068092764189</v>
      </c>
      <c r="F830">
        <f>(miia*Alfa1*COS(miia*C830)-miib*Alfa2*COS(miib*C830))</f>
        <v>381.39801129147617</v>
      </c>
      <c r="G830">
        <f>miia*Alfa1*SIN(miia*C830)-miib*Alfa2*SIN(miib*C830)</f>
        <v>75.469444665100355</v>
      </c>
      <c r="Q830">
        <f t="shared" si="114"/>
        <v>0</v>
      </c>
      <c r="R830">
        <f t="shared" si="119"/>
        <v>809</v>
      </c>
      <c r="S830">
        <f t="shared" si="115"/>
        <v>8.089999999999872</v>
      </c>
      <c r="T830" s="13">
        <f t="shared" si="116"/>
        <v>-39.377387845763515</v>
      </c>
      <c r="U830" s="14">
        <f t="shared" si="117"/>
        <v>-36.944890531202589</v>
      </c>
    </row>
    <row r="831" spans="1:21">
      <c r="A831">
        <f t="shared" si="112"/>
        <v>0</v>
      </c>
      <c r="B831">
        <f t="shared" si="120"/>
        <v>810</v>
      </c>
      <c r="C831">
        <f t="shared" si="113"/>
        <v>8.0999999999998717</v>
      </c>
      <c r="D831" s="13">
        <f>(Alfa1*SIN(miia*C831)-Alfa2*SIN(miib*C831))</f>
        <v>-30.291108119381523</v>
      </c>
      <c r="E831" s="14">
        <f>-(Alfa1*COS(miia*C831)-Alfa2*COS(miib*C831))</f>
        <v>-25.861570001878636</v>
      </c>
      <c r="F831">
        <f>(miia*Alfa1*COS(miia*C831)-miib*Alfa2*COS(miib*C831))</f>
        <v>401.14794371668211</v>
      </c>
      <c r="G831">
        <f>miia*Alfa1*SIN(miia*C831)-miib*Alfa2*SIN(miib*C831)</f>
        <v>69.005257399498916</v>
      </c>
      <c r="Q831">
        <f t="shared" si="114"/>
        <v>0</v>
      </c>
      <c r="R831">
        <f t="shared" si="119"/>
        <v>810</v>
      </c>
      <c r="S831">
        <f t="shared" si="115"/>
        <v>8.0999999999998717</v>
      </c>
      <c r="T831" s="13">
        <f t="shared" si="116"/>
        <v>-39.377387845763515</v>
      </c>
      <c r="U831" s="14">
        <f t="shared" si="117"/>
        <v>-36.944890531202589</v>
      </c>
    </row>
    <row r="832" spans="1:21">
      <c r="A832">
        <f t="shared" si="112"/>
        <v>0</v>
      </c>
      <c r="B832">
        <f t="shared" si="120"/>
        <v>811</v>
      </c>
      <c r="C832">
        <f t="shared" si="113"/>
        <v>8.1099999999998715</v>
      </c>
      <c r="D832" s="13">
        <f>(Alfa1*SIN(miia*C832)-Alfa2*SIN(miib*C832))</f>
        <v>-26.190650036275393</v>
      </c>
      <c r="E832" s="14">
        <f>-(Alfa1*COS(miia*C832)-Alfa2*COS(miib*C832))</f>
        <v>-25.209209967450413</v>
      </c>
      <c r="F832">
        <f>(miia*Alfa1*COS(miia*C832)-miib*Alfa2*COS(miib*C832))</f>
        <v>418.53743006623978</v>
      </c>
      <c r="G832">
        <f>miia*Alfa1*SIN(miia*C832)-miib*Alfa2*SIN(miib*C832)</f>
        <v>61.267436769174054</v>
      </c>
      <c r="Q832">
        <f t="shared" si="114"/>
        <v>0</v>
      </c>
      <c r="R832">
        <f t="shared" si="119"/>
        <v>811</v>
      </c>
      <c r="S832">
        <f t="shared" si="115"/>
        <v>8.1099999999998715</v>
      </c>
      <c r="T832" s="13">
        <f t="shared" si="116"/>
        <v>-39.377387845763515</v>
      </c>
      <c r="U832" s="14">
        <f t="shared" si="117"/>
        <v>-36.944890531202589</v>
      </c>
    </row>
    <row r="833" spans="1:21">
      <c r="A833">
        <f t="shared" si="112"/>
        <v>0</v>
      </c>
      <c r="B833">
        <f t="shared" si="120"/>
        <v>812</v>
      </c>
      <c r="C833">
        <f t="shared" si="113"/>
        <v>8.1199999999998713</v>
      </c>
      <c r="D833" s="13">
        <f>(Alfa1*SIN(miia*C833)-Alfa2*SIN(miib*C833))</f>
        <v>-21.928718704337406</v>
      </c>
      <c r="E833" s="14">
        <f>-(Alfa1*COS(miia*C833)-Alfa2*COS(miib*C833))</f>
        <v>-24.639933440969379</v>
      </c>
      <c r="F833">
        <f>(miia*Alfa1*COS(miia*C833)-miib*Alfa2*COS(miib*C833))</f>
        <v>433.41985676908143</v>
      </c>
      <c r="G833">
        <f>miia*Alfa1*SIN(miia*C833)-miib*Alfa2*SIN(miib*C833)</f>
        <v>52.416376818710063</v>
      </c>
      <c r="Q833">
        <f t="shared" si="114"/>
        <v>0</v>
      </c>
      <c r="R833">
        <f t="shared" si="119"/>
        <v>812</v>
      </c>
      <c r="S833">
        <f t="shared" si="115"/>
        <v>8.1199999999998713</v>
      </c>
      <c r="T833" s="13">
        <f t="shared" si="116"/>
        <v>-39.377387845763515</v>
      </c>
      <c r="U833" s="14">
        <f t="shared" si="117"/>
        <v>-36.944890531202589</v>
      </c>
    </row>
    <row r="834" spans="1:21">
      <c r="A834">
        <f t="shared" si="112"/>
        <v>0</v>
      </c>
      <c r="B834">
        <f t="shared" si="120"/>
        <v>813</v>
      </c>
      <c r="C834">
        <f t="shared" si="113"/>
        <v>8.1299999999998711</v>
      </c>
      <c r="D834" s="13">
        <f>(Alfa1*SIN(miia*C834)-Alfa2*SIN(miib*C834))</f>
        <v>-17.531031387422036</v>
      </c>
      <c r="E834" s="14">
        <f>-(Alfa1*COS(miia*C834)-Alfa2*COS(miib*C834))</f>
        <v>-24.164018491422244</v>
      </c>
      <c r="F834">
        <f>(miia*Alfa1*COS(miia*C834)-miib*Alfa2*COS(miib*C834))</f>
        <v>445.66947376762801</v>
      </c>
      <c r="G834">
        <f>miia*Alfa1*SIN(miia*C834)-miib*Alfa2*SIN(miib*C834)</f>
        <v>42.624847139395875</v>
      </c>
      <c r="Q834">
        <f t="shared" si="114"/>
        <v>0</v>
      </c>
      <c r="R834">
        <f t="shared" si="119"/>
        <v>813</v>
      </c>
      <c r="S834">
        <f t="shared" si="115"/>
        <v>8.1299999999998711</v>
      </c>
      <c r="T834" s="13">
        <f t="shared" si="116"/>
        <v>-39.377387845763515</v>
      </c>
      <c r="U834" s="14">
        <f t="shared" si="117"/>
        <v>-36.944890531202589</v>
      </c>
    </row>
    <row r="835" spans="1:21">
      <c r="A835">
        <f t="shared" si="112"/>
        <v>0</v>
      </c>
      <c r="B835">
        <f t="shared" si="120"/>
        <v>814</v>
      </c>
      <c r="C835">
        <f t="shared" si="113"/>
        <v>8.1399999999998709</v>
      </c>
      <c r="D835" s="13">
        <f>(Alfa1*SIN(miia*C835)-Alfa2*SIN(miib*C835))</f>
        <v>-13.024453450407995</v>
      </c>
      <c r="E835" s="14">
        <f>-(Alfa1*COS(miia*C835)-Alfa2*COS(miib*C835))</f>
        <v>-23.789961637499843</v>
      </c>
      <c r="F835">
        <f>(miia*Alfa1*COS(miia*C835)-miib*Alfa2*COS(miib*C835))</f>
        <v>455.18259360717423</v>
      </c>
      <c r="G835">
        <f>miia*Alfa1*SIN(miia*C835)-miib*Alfa2*SIN(miib*C835)</f>
        <v>32.076055824681667</v>
      </c>
      <c r="Q835">
        <f t="shared" si="114"/>
        <v>0</v>
      </c>
      <c r="R835">
        <f t="shared" si="119"/>
        <v>814</v>
      </c>
      <c r="S835">
        <f t="shared" si="115"/>
        <v>8.1399999999998709</v>
      </c>
      <c r="T835" s="13">
        <f t="shared" si="116"/>
        <v>-39.377387845763515</v>
      </c>
      <c r="U835" s="14">
        <f t="shared" si="117"/>
        <v>-36.944890531202589</v>
      </c>
    </row>
    <row r="836" spans="1:21">
      <c r="A836">
        <f t="shared" si="112"/>
        <v>0</v>
      </c>
      <c r="B836">
        <f t="shared" si="120"/>
        <v>815</v>
      </c>
      <c r="C836">
        <f t="shared" si="113"/>
        <v>8.1499999999998707</v>
      </c>
      <c r="D836" s="13">
        <f>(Alfa1*SIN(miia*C836)-Alfa2*SIN(miib*C836))</f>
        <v>-8.4367726076458087</v>
      </c>
      <c r="E836" s="14">
        <f>-(Alfa1*COS(miia*C836)-Alfa2*COS(miib*C836))</f>
        <v>-23.524383601805049</v>
      </c>
      <c r="F836">
        <f>(miia*Alfa1*COS(miia*C836)-miib*Alfa2*COS(miib*C836))</f>
        <v>461.8785806897256</v>
      </c>
      <c r="G836">
        <f>miia*Alfa1*SIN(miia*C836)-miib*Alfa2*SIN(miib*C836)</f>
        <v>20.961605524024225</v>
      </c>
      <c r="Q836">
        <f t="shared" si="114"/>
        <v>0</v>
      </c>
      <c r="R836">
        <f t="shared" si="119"/>
        <v>815</v>
      </c>
      <c r="S836">
        <f t="shared" si="115"/>
        <v>8.1499999999998707</v>
      </c>
      <c r="T836" s="13">
        <f t="shared" si="116"/>
        <v>-39.377387845763515</v>
      </c>
      <c r="U836" s="14">
        <f t="shared" si="117"/>
        <v>-36.944890531202589</v>
      </c>
    </row>
    <row r="837" spans="1:21">
      <c r="A837">
        <f t="shared" si="112"/>
        <v>0</v>
      </c>
      <c r="B837">
        <f t="shared" si="120"/>
        <v>816</v>
      </c>
      <c r="C837">
        <f t="shared" si="113"/>
        <v>8.1599999999998705</v>
      </c>
      <c r="D837" s="13">
        <f>(Alfa1*SIN(miia*C837)-Alfa2*SIN(miib*C837))</f>
        <v>-3.7964643696256886</v>
      </c>
      <c r="E837" s="14">
        <f>-(Alfa1*COS(miia*C837)-Alfa2*COS(miib*C837))</f>
        <v>-23.371955952106866</v>
      </c>
      <c r="F837">
        <f>(miia*Alfa1*COS(miia*C837)-miib*Alfa2*COS(miib*C837))</f>
        <v>465.70062092487785</v>
      </c>
      <c r="G837">
        <f>miia*Alfa1*SIN(miia*C837)-miib*Alfa2*SIN(miib*C837)</f>
        <v>9.479363550899242</v>
      </c>
      <c r="Q837">
        <f t="shared" si="114"/>
        <v>0</v>
      </c>
      <c r="R837">
        <f t="shared" si="119"/>
        <v>816</v>
      </c>
      <c r="S837">
        <f t="shared" si="115"/>
        <v>8.1599999999998705</v>
      </c>
      <c r="T837" s="13">
        <f t="shared" si="116"/>
        <v>-39.377387845763515</v>
      </c>
      <c r="U837" s="14">
        <f t="shared" si="117"/>
        <v>-36.944890531202589</v>
      </c>
    </row>
    <row r="838" spans="1:21">
      <c r="A838">
        <f t="shared" si="112"/>
        <v>0</v>
      </c>
      <c r="B838">
        <f t="shared" si="120"/>
        <v>817</v>
      </c>
      <c r="C838">
        <f t="shared" si="113"/>
        <v>8.1699999999998703</v>
      </c>
      <c r="D838" s="13">
        <f>(Alfa1*SIN(miia*C838)-Alfa2*SIN(miib*C838))</f>
        <v>0.86754907625116018</v>
      </c>
      <c r="E838" s="14">
        <f>-(Alfa1*COS(miia*C838)-Alfa2*COS(miib*C838))</f>
        <v>-23.335349380631122</v>
      </c>
      <c r="F838">
        <f>(miia*Alfa1*COS(miia*C838)-miib*Alfa2*COS(miib*C838))</f>
        <v>466.61626417767968</v>
      </c>
      <c r="G838">
        <f>miia*Alfa1*SIN(miia*C838)-miib*Alfa2*SIN(miib*C838)</f>
        <v>-2.1687321352717768</v>
      </c>
      <c r="Q838">
        <f t="shared" si="114"/>
        <v>0</v>
      </c>
      <c r="R838">
        <f t="shared" si="119"/>
        <v>817</v>
      </c>
      <c r="S838">
        <f t="shared" si="115"/>
        <v>8.1699999999998703</v>
      </c>
      <c r="T838" s="13">
        <f t="shared" si="116"/>
        <v>-39.377387845763515</v>
      </c>
      <c r="U838" s="14">
        <f t="shared" si="117"/>
        <v>-36.944890531202589</v>
      </c>
    </row>
    <row r="839" spans="1:21">
      <c r="A839">
        <f t="shared" si="112"/>
        <v>0</v>
      </c>
      <c r="B839">
        <f t="shared" si="120"/>
        <v>818</v>
      </c>
      <c r="C839">
        <f t="shared" si="113"/>
        <v>8.17999999999987</v>
      </c>
      <c r="D839" s="13">
        <f>(Alfa1*SIN(miia*C839)-Alfa2*SIN(miib*C839))</f>
        <v>5.5261442500937914</v>
      </c>
      <c r="E839" s="14">
        <f>-(Alfa1*COS(miia*C839)-Alfa2*COS(miib*C839))</f>
        <v>-23.415204150770375</v>
      </c>
      <c r="F839">
        <f>(miia*Alfa1*COS(miia*C839)-miib*Alfa2*COS(miib*C839))</f>
        <v>464.61773415657444</v>
      </c>
      <c r="G839">
        <f>miia*Alfa1*SIN(miia*C839)-miib*Alfa2*SIN(miib*C839)</f>
        <v>-13.778908609019309</v>
      </c>
      <c r="Q839">
        <f t="shared" si="114"/>
        <v>0</v>
      </c>
      <c r="R839">
        <f t="shared" si="119"/>
        <v>818</v>
      </c>
      <c r="S839">
        <f t="shared" si="115"/>
        <v>8.17999999999987</v>
      </c>
      <c r="T839" s="13">
        <f t="shared" si="116"/>
        <v>-39.377387845763515</v>
      </c>
      <c r="U839" s="14">
        <f t="shared" si="117"/>
        <v>-36.944890531202589</v>
      </c>
    </row>
    <row r="840" spans="1:21">
      <c r="A840">
        <f t="shared" si="112"/>
        <v>0</v>
      </c>
      <c r="B840">
        <f t="shared" si="120"/>
        <v>819</v>
      </c>
      <c r="C840">
        <f t="shared" si="113"/>
        <v>8.1899999999998698</v>
      </c>
      <c r="D840" s="13">
        <f>(Alfa1*SIN(miia*C840)-Alfa2*SIN(miib*C840))</f>
        <v>10.150243686310024</v>
      </c>
      <c r="E840" s="14">
        <f>-(Alfa1*COS(miia*C840)-Alfa2*COS(miib*C840))</f>
        <v>-23.610123013670094</v>
      </c>
      <c r="F840">
        <f>(miia*Alfa1*COS(miia*C840)-miib*Alfa2*COS(miib*C840))</f>
        <v>459.7220026809685</v>
      </c>
      <c r="G840">
        <f>miia*Alfa1*SIN(miia*C840)-miib*Alfa2*SIN(miib*C840)</f>
        <v>-25.147812437546619</v>
      </c>
      <c r="Q840">
        <f t="shared" si="114"/>
        <v>0</v>
      </c>
      <c r="R840">
        <f t="shared" si="119"/>
        <v>819</v>
      </c>
      <c r="S840">
        <f t="shared" si="115"/>
        <v>8.1899999999998698</v>
      </c>
      <c r="T840" s="13">
        <f t="shared" si="116"/>
        <v>-39.377387845763515</v>
      </c>
      <c r="U840" s="14">
        <f t="shared" si="117"/>
        <v>-36.944890531202589</v>
      </c>
    </row>
    <row r="841" spans="1:21">
      <c r="A841">
        <f t="shared" si="112"/>
        <v>0</v>
      </c>
      <c r="B841">
        <f t="shared" si="120"/>
        <v>820</v>
      </c>
      <c r="C841">
        <f t="shared" si="113"/>
        <v>8.1999999999998696</v>
      </c>
      <c r="D841" s="13">
        <f>(Alfa1*SIN(miia*C841)-Alfa2*SIN(miib*C841))</f>
        <v>14.711062800932648</v>
      </c>
      <c r="E841" s="14">
        <f>-(Alfa1*COS(miia*C841)-Alfa2*COS(miib*C841))</f>
        <v>-23.916686667181175</v>
      </c>
      <c r="F841">
        <f>(miia*Alfa1*COS(miia*C841)-miib*Alfa2*COS(miib*C841))</f>
        <v>451.97062759493929</v>
      </c>
      <c r="G841">
        <f>miia*Alfa1*SIN(miia*C841)-miib*Alfa2*SIN(miib*C841)</f>
        <v>-36.074759846482003</v>
      </c>
      <c r="Q841">
        <f t="shared" si="114"/>
        <v>0</v>
      </c>
      <c r="R841">
        <f t="shared" si="119"/>
        <v>820</v>
      </c>
      <c r="S841">
        <f t="shared" si="115"/>
        <v>8.1999999999998696</v>
      </c>
      <c r="T841" s="13">
        <f t="shared" si="116"/>
        <v>-39.377387845763515</v>
      </c>
      <c r="U841" s="14">
        <f t="shared" si="117"/>
        <v>-36.944890531202589</v>
      </c>
    </row>
    <row r="842" spans="1:21">
      <c r="A842">
        <f t="shared" si="112"/>
        <v>0</v>
      </c>
      <c r="B842">
        <f t="shared" si="120"/>
        <v>821</v>
      </c>
      <c r="C842">
        <f t="shared" si="113"/>
        <v>8.2099999999998694</v>
      </c>
      <c r="D842" s="13">
        <f>(Alfa1*SIN(miia*C842)-Alfa2*SIN(miib*C842))</f>
        <v>19.18035396201654</v>
      </c>
      <c r="E842" s="14">
        <f>-(Alfa1*COS(miia*C842)-Alfa2*COS(miib*C842))</f>
        <v>-24.329491598973569</v>
      </c>
      <c r="F842">
        <f>(miia*Alfa1*COS(miia*C842)-miib*Alfa2*COS(miib*C842))</f>
        <v>441.42935592787927</v>
      </c>
      <c r="G842">
        <f>miia*Alfa1*SIN(miia*C842)-miib*Alfa2*SIN(miib*C842)</f>
        <v>-46.363959564074854</v>
      </c>
      <c r="Q842">
        <f t="shared" si="114"/>
        <v>0</v>
      </c>
      <c r="R842">
        <f t="shared" si="119"/>
        <v>821</v>
      </c>
      <c r="S842">
        <f t="shared" si="115"/>
        <v>8.2099999999998694</v>
      </c>
      <c r="T842" s="13">
        <f t="shared" si="116"/>
        <v>-39.377387845763515</v>
      </c>
      <c r="U842" s="14">
        <f t="shared" si="117"/>
        <v>-36.944890531202589</v>
      </c>
    </row>
    <row r="843" spans="1:21">
      <c r="A843">
        <f t="shared" si="112"/>
        <v>0</v>
      </c>
      <c r="B843">
        <f t="shared" si="120"/>
        <v>822</v>
      </c>
      <c r="C843">
        <f t="shared" si="113"/>
        <v>8.2199999999998692</v>
      </c>
      <c r="D843" s="13">
        <f>(Alfa1*SIN(miia*C843)-Alfa2*SIN(miib*C843))</f>
        <v>23.530645433249056</v>
      </c>
      <c r="E843" s="14">
        <f>-(Alfa1*COS(miia*C843)-Alfa2*COS(miib*C843))</f>
        <v>-24.841209926500593</v>
      </c>
      <c r="F843">
        <f>(miia*Alfa1*COS(miia*C843)-miib*Alfa2*COS(miib*C843))</f>
        <v>428.1874962211852</v>
      </c>
      <c r="G843">
        <f>miia*Alfa1*SIN(miia*C843)-miib*Alfa2*SIN(miib*C843)</f>
        <v>-55.826685589820265</v>
      </c>
      <c r="Q843">
        <f t="shared" si="114"/>
        <v>0</v>
      </c>
      <c r="R843">
        <f t="shared" si="119"/>
        <v>822</v>
      </c>
      <c r="S843">
        <f t="shared" si="115"/>
        <v>8.2199999999998692</v>
      </c>
      <c r="T843" s="13">
        <f t="shared" si="116"/>
        <v>-39.377387845763515</v>
      </c>
      <c r="U843" s="14">
        <f t="shared" si="117"/>
        <v>-36.944890531202589</v>
      </c>
    </row>
    <row r="844" spans="1:21">
      <c r="A844">
        <f t="shared" si="112"/>
        <v>0</v>
      </c>
      <c r="B844">
        <f t="shared" si="120"/>
        <v>823</v>
      </c>
      <c r="C844">
        <f t="shared" si="113"/>
        <v>8.229999999999869</v>
      </c>
      <c r="D844" s="13">
        <f>(Alfa1*SIN(miia*C844)-Alfa2*SIN(miib*C844))</f>
        <v>27.735472911546054</v>
      </c>
      <c r="E844" s="14">
        <f>-(Alfa1*COS(miia*C844)-Alfa2*COS(miib*C844))</f>
        <v>-25.442670621290848</v>
      </c>
      <c r="F844">
        <f>(miia*Alfa1*COS(miia*C844)-miib*Alfa2*COS(miib*C844))</f>
        <v>412.35706621940221</v>
      </c>
      <c r="G844">
        <f>miia*Alfa1*SIN(miia*C844)-miib*Alfa2*SIN(miib*C844)</f>
        <v>-64.283377636815302</v>
      </c>
      <c r="Q844">
        <f t="shared" si="114"/>
        <v>0</v>
      </c>
      <c r="R844">
        <f t="shared" si="119"/>
        <v>823</v>
      </c>
      <c r="S844">
        <f t="shared" si="115"/>
        <v>8.229999999999869</v>
      </c>
      <c r="T844" s="13">
        <f t="shared" si="116"/>
        <v>-39.377387845763515</v>
      </c>
      <c r="U844" s="14">
        <f t="shared" si="117"/>
        <v>-36.944890531202589</v>
      </c>
    </row>
    <row r="845" spans="1:21">
      <c r="A845">
        <f t="shared" si="112"/>
        <v>0</v>
      </c>
      <c r="B845">
        <f t="shared" si="120"/>
        <v>824</v>
      </c>
      <c r="C845">
        <f t="shared" si="113"/>
        <v>8.2399999999998688</v>
      </c>
      <c r="D845" s="13">
        <f>(Alfa1*SIN(miia*C845)-Alfa2*SIN(miib*C845))</f>
        <v>31.769601452550521</v>
      </c>
      <c r="E845" s="14">
        <f>-(Alfa1*COS(miia*C845)-Alfa2*COS(miib*C845))</f>
        <v>-26.12296128599041</v>
      </c>
      <c r="F845">
        <f>(miia*Alfa1*COS(miia*C845)-miib*Alfa2*COS(miib*C845))</f>
        <v>394.07172434172151</v>
      </c>
      <c r="G845">
        <f>miia*Alfa1*SIN(miia*C845)-miib*Alfa2*SIN(miib*C845)</f>
        <v>-71.565647724166865</v>
      </c>
      <c r="Q845">
        <f t="shared" si="114"/>
        <v>0</v>
      </c>
      <c r="R845">
        <f t="shared" si="119"/>
        <v>824</v>
      </c>
      <c r="S845">
        <f t="shared" si="115"/>
        <v>8.2399999999998688</v>
      </c>
      <c r="T845" s="13">
        <f t="shared" si="116"/>
        <v>-39.377387845763515</v>
      </c>
      <c r="U845" s="14">
        <f t="shared" si="117"/>
        <v>-36.944890531202589</v>
      </c>
    </row>
    <row r="846" spans="1:21">
      <c r="A846">
        <f t="shared" si="112"/>
        <v>0</v>
      </c>
      <c r="B846">
        <f t="shared" si="120"/>
        <v>825</v>
      </c>
      <c r="C846">
        <f t="shared" si="113"/>
        <v>8.2499999999998685</v>
      </c>
      <c r="D846" s="13">
        <f>(Alfa1*SIN(miia*C846)-Alfa2*SIN(miib*C846))</f>
        <v>35.609235672836377</v>
      </c>
      <c r="E846" s="14">
        <f>-(Alfa1*COS(miia*C846)-Alfa2*COS(miib*C846))</f>
        <v>-26.869549441878803</v>
      </c>
      <c r="F846">
        <f>(miia*Alfa1*COS(miia*C846)-miib*Alfa2*COS(miib*C846))</f>
        <v>373.48549548348569</v>
      </c>
      <c r="G846">
        <f>miia*Alfa1*SIN(miia*C846)-miib*Alfa2*SIN(miib*C846)</f>
        <v>-77.51817233911386</v>
      </c>
      <c r="Q846">
        <f t="shared" si="114"/>
        <v>0</v>
      </c>
      <c r="R846">
        <f t="shared" si="119"/>
        <v>825</v>
      </c>
      <c r="S846">
        <f t="shared" si="115"/>
        <v>8.2499999999998685</v>
      </c>
      <c r="T846" s="13">
        <f t="shared" si="116"/>
        <v>-39.377387845763515</v>
      </c>
      <c r="U846" s="14">
        <f t="shared" si="117"/>
        <v>-36.944890531202589</v>
      </c>
    </row>
    <row r="847" spans="1:21">
      <c r="A847">
        <f t="shared" si="112"/>
        <v>0</v>
      </c>
      <c r="B847">
        <f t="shared" si="120"/>
        <v>826</v>
      </c>
      <c r="C847">
        <f t="shared" si="113"/>
        <v>8.2599999999998683</v>
      </c>
      <c r="D847" s="13">
        <f>(Alfa1*SIN(miia*C847)-Alfa2*SIN(miib*C847))</f>
        <v>39.232216233373222</v>
      </c>
      <c r="E847" s="14">
        <f>-(Alfa1*COS(miia*C847)-Alfa2*COS(miib*C847))</f>
        <v>-27.668422084364657</v>
      </c>
      <c r="F847">
        <f>(miia*Alfa1*COS(miia*C847)-miib*Alfa2*COS(miib*C847))</f>
        <v>350.77130372591591</v>
      </c>
      <c r="G847">
        <f>miia*Alfa1*SIN(miia*C847)-miib*Alfa2*SIN(miib*C847)</f>
        <v>-82.00045073891782</v>
      </c>
      <c r="Q847">
        <f t="shared" si="114"/>
        <v>0</v>
      </c>
      <c r="R847">
        <f t="shared" si="119"/>
        <v>826</v>
      </c>
      <c r="S847">
        <f t="shared" si="115"/>
        <v>8.2599999999998683</v>
      </c>
      <c r="T847" s="13">
        <f t="shared" si="116"/>
        <v>-39.377387845763515</v>
      </c>
      <c r="U847" s="14">
        <f t="shared" si="117"/>
        <v>-36.944890531202589</v>
      </c>
    </row>
    <row r="848" spans="1:21">
      <c r="A848">
        <f t="shared" si="112"/>
        <v>0</v>
      </c>
      <c r="B848">
        <f t="shared" si="120"/>
        <v>827</v>
      </c>
      <c r="C848">
        <f t="shared" si="113"/>
        <v>8.2699999999998681</v>
      </c>
      <c r="D848" s="13">
        <f>(Alfa1*SIN(miia*C848)-Alfa2*SIN(miib*C848))</f>
        <v>42.618200744217518</v>
      </c>
      <c r="E848" s="14">
        <f>-(Alfa1*COS(miia*C848)-Alfa2*COS(miib*C848))</f>
        <v>-28.504242076239546</v>
      </c>
      <c r="F848">
        <f>(miia*Alfa1*COS(miia*C848)-miib*Alfa2*COS(miib*C848))</f>
        <v>326.11932643555235</v>
      </c>
      <c r="G848">
        <f>miia*Alfa1*SIN(miia*C848)-miib*Alfa2*SIN(miib*C848)</f>
        <v>-84.888411308359935</v>
      </c>
      <c r="Q848">
        <f t="shared" si="114"/>
        <v>0</v>
      </c>
      <c r="R848">
        <f t="shared" si="119"/>
        <v>827</v>
      </c>
      <c r="S848">
        <f t="shared" si="115"/>
        <v>8.2699999999998681</v>
      </c>
      <c r="T848" s="13">
        <f t="shared" si="116"/>
        <v>-39.377387845763515</v>
      </c>
      <c r="U848" s="14">
        <f t="shared" si="117"/>
        <v>-36.944890531202589</v>
      </c>
    </row>
    <row r="849" spans="1:21">
      <c r="A849">
        <f t="shared" si="112"/>
        <v>0</v>
      </c>
      <c r="B849">
        <f t="shared" si="120"/>
        <v>828</v>
      </c>
      <c r="C849">
        <f t="shared" si="113"/>
        <v>8.2799999999998679</v>
      </c>
      <c r="D849" s="13">
        <f>(Alfa1*SIN(miia*C849)-Alfa2*SIN(miib*C849))</f>
        <v>45.748827384119096</v>
      </c>
      <c r="E849" s="14">
        <f>-(Alfa1*COS(miia*C849)-Alfa2*COS(miib*C849))</f>
        <v>-29.360519775116892</v>
      </c>
      <c r="F849">
        <f>(miia*Alfa1*COS(miia*C849)-miib*Alfa2*COS(miib*C849))</f>
        <v>299.73518599405452</v>
      </c>
      <c r="G849">
        <f>miia*Alfa1*SIN(miia*C849)-miib*Alfa2*SIN(miib*C849)</f>
        <v>-86.075849416440533</v>
      </c>
      <c r="Q849">
        <f t="shared" si="114"/>
        <v>0</v>
      </c>
      <c r="R849">
        <f t="shared" si="119"/>
        <v>828</v>
      </c>
      <c r="S849">
        <f t="shared" si="115"/>
        <v>8.2799999999998679</v>
      </c>
      <c r="T849" s="13">
        <f t="shared" si="116"/>
        <v>-39.377387845763515</v>
      </c>
      <c r="U849" s="14">
        <f t="shared" si="117"/>
        <v>-36.944890531202589</v>
      </c>
    </row>
    <row r="850" spans="1:21">
      <c r="A850">
        <f t="shared" si="112"/>
        <v>0</v>
      </c>
      <c r="B850">
        <f t="shared" si="120"/>
        <v>829</v>
      </c>
      <c r="C850">
        <f t="shared" si="113"/>
        <v>8.2899999999998677</v>
      </c>
      <c r="D850" s="13">
        <f>(Alfa1*SIN(miia*C850)-Alfa2*SIN(miib*C850))</f>
        <v>48.607859699284816</v>
      </c>
      <c r="E850" s="14">
        <f>-(Alfa1*COS(miia*C850)-Alfa2*COS(miib*C850))</f>
        <v>-30.219798134262966</v>
      </c>
      <c r="F850">
        <f>(miia*Alfa1*COS(miia*C850)-miib*Alfa2*COS(miib*C850))</f>
        <v>271.83799699620488</v>
      </c>
      <c r="G850">
        <f>miia*Alfa1*SIN(miia*C850)-miib*Alfa2*SIN(miib*C850)</f>
        <v>-85.475681910372828</v>
      </c>
      <c r="Q850">
        <f t="shared" si="114"/>
        <v>0</v>
      </c>
      <c r="R850">
        <f t="shared" si="119"/>
        <v>829</v>
      </c>
      <c r="S850">
        <f t="shared" si="115"/>
        <v>8.2899999999998677</v>
      </c>
      <c r="T850" s="13">
        <f t="shared" si="116"/>
        <v>-39.377387845763515</v>
      </c>
      <c r="U850" s="14">
        <f t="shared" si="117"/>
        <v>-36.944890531202589</v>
      </c>
    </row>
    <row r="851" spans="1:21">
      <c r="A851">
        <f t="shared" si="112"/>
        <v>0</v>
      </c>
      <c r="B851">
        <f t="shared" si="120"/>
        <v>830</v>
      </c>
      <c r="C851">
        <f t="shared" si="113"/>
        <v>8.2999999999998675</v>
      </c>
      <c r="D851" s="13">
        <f>(Alfa1*SIN(miia*C851)-Alfa2*SIN(miib*C851))</f>
        <v>51.181311231160848</v>
      </c>
      <c r="E851" s="14">
        <f>-(Alfa1*COS(miia*C851)-Alfa2*COS(miib*C851))</f>
        <v>-31.063849376509204</v>
      </c>
      <c r="F851">
        <f>(miia*Alfa1*COS(miia*C851)-miib*Alfa2*COS(miib*C851))</f>
        <v>242.65828817366227</v>
      </c>
      <c r="G851">
        <f>miia*Alfa1*SIN(miia*C851)-miib*Alfa2*SIN(miib*C851)</f>
        <v>-83.021005229145231</v>
      </c>
      <c r="Q851">
        <f t="shared" si="114"/>
        <v>0</v>
      </c>
      <c r="R851">
        <f t="shared" si="119"/>
        <v>830</v>
      </c>
      <c r="S851">
        <f t="shared" si="115"/>
        <v>8.2999999999998675</v>
      </c>
      <c r="T851" s="13">
        <f t="shared" si="116"/>
        <v>-39.377387845763515</v>
      </c>
      <c r="U851" s="14">
        <f t="shared" si="117"/>
        <v>-36.944890531202589</v>
      </c>
    </row>
    <row r="852" spans="1:21">
      <c r="A852">
        <f t="shared" si="112"/>
        <v>0</v>
      </c>
      <c r="B852">
        <f t="shared" si="120"/>
        <v>831</v>
      </c>
      <c r="C852">
        <f t="shared" si="113"/>
        <v>8.3099999999998673</v>
      </c>
      <c r="D852" s="13">
        <f>(Alfa1*SIN(miia*C852)-Alfa2*SIN(miib*C852))</f>
        <v>53.457548821976815</v>
      </c>
      <c r="E852" s="14">
        <f>-(Alfa1*COS(miia*C852)-Alfa2*COS(miib*C852))</f>
        <v>-31.87388122053391</v>
      </c>
      <c r="F852">
        <f>(miia*Alfa1*COS(miia*C852)-miib*Alfa2*COS(miib*C852))</f>
        <v>212.43581952988458</v>
      </c>
      <c r="G852">
        <f>miia*Alfa1*SIN(miia*C852)-miib*Alfa2*SIN(miib*C852)</f>
        <v>-78.665946094414664</v>
      </c>
      <c r="Q852">
        <f t="shared" si="114"/>
        <v>0</v>
      </c>
      <c r="R852">
        <f t="shared" si="119"/>
        <v>831</v>
      </c>
      <c r="S852">
        <f t="shared" si="115"/>
        <v>8.3099999999998673</v>
      </c>
      <c r="T852" s="13">
        <f t="shared" si="116"/>
        <v>-39.377387845763515</v>
      </c>
      <c r="U852" s="14">
        <f t="shared" si="117"/>
        <v>-36.944890531202589</v>
      </c>
    </row>
    <row r="853" spans="1:21">
      <c r="A853">
        <f t="shared" si="112"/>
        <v>0</v>
      </c>
      <c r="B853">
        <f t="shared" si="120"/>
        <v>832</v>
      </c>
      <c r="C853">
        <f t="shared" si="113"/>
        <v>8.3199999999998671</v>
      </c>
      <c r="D853" s="13">
        <f>(Alfa1*SIN(miia*C853)-Alfa2*SIN(miib*C853))</f>
        <v>55.427373656949534</v>
      </c>
      <c r="E853" s="14">
        <f>-(Alfa1*COS(miia*C853)-Alfa2*COS(miib*C853))</f>
        <v>-32.630750538732173</v>
      </c>
      <c r="F853">
        <f>(miia*Alfa1*COS(miia*C853)-miib*Alfa2*COS(miib*C853))</f>
        <v>181.41731619543413</v>
      </c>
      <c r="G853">
        <f>miia*Alfa1*SIN(miia*C853)-miib*Alfa2*SIN(miib*C853)</f>
        <v>-72.38629582346519</v>
      </c>
      <c r="Q853">
        <f t="shared" si="114"/>
        <v>0</v>
      </c>
      <c r="R853">
        <f t="shared" si="119"/>
        <v>832</v>
      </c>
      <c r="S853">
        <f t="shared" si="115"/>
        <v>8.3199999999998671</v>
      </c>
      <c r="T853" s="13">
        <f t="shared" si="116"/>
        <v>-39.377387845763515</v>
      </c>
      <c r="U853" s="14">
        <f t="shared" si="117"/>
        <v>-36.944890531202589</v>
      </c>
    </row>
    <row r="854" spans="1:21">
      <c r="A854">
        <f t="shared" ref="A854:A881" si="121">IF(B854=$AC$1,1,0)</f>
        <v>0</v>
      </c>
      <c r="B854">
        <f t="shared" si="120"/>
        <v>833</v>
      </c>
      <c r="C854">
        <f t="shared" ref="C854:C881" si="122">C853+dt</f>
        <v>8.3299999999998668</v>
      </c>
      <c r="D854" s="13">
        <f>(Alfa1*SIN(miia*C854)-Alfa2*SIN(miib*C854))</f>
        <v>57.084079321355198</v>
      </c>
      <c r="E854" s="14">
        <f>-(Alfa1*COS(miia*C854)-Alfa2*COS(miib*C854))</f>
        <v>-33.315182247156997</v>
      </c>
      <c r="F854">
        <f>(miia*Alfa1*COS(miia*C854)-miib*Alfa2*COS(miib*C854))</f>
        <v>149.85414132273323</v>
      </c>
      <c r="G854">
        <f>miia*Alfa1*SIN(miia*C854)-miib*Alfa2*SIN(miib*C854)</f>
        <v>-64.179921486578962</v>
      </c>
      <c r="Q854">
        <f t="shared" ref="Q854:Q881" si="123">IF(R854=$AC$1,1,0)</f>
        <v>0</v>
      </c>
      <c r="R854">
        <f t="shared" si="119"/>
        <v>833</v>
      </c>
      <c r="S854">
        <f t="shared" ref="S854:S881" si="124">S853+dt</f>
        <v>8.3299999999998668</v>
      </c>
      <c r="T854" s="13">
        <f t="shared" ref="T854:T881" si="125">IF(R854&lt;MAX_TIME,Aktina*SIN(epsilon*S854)*COS(D*S854),Aktina*SIN(epsilon*MAX_TIME*dt)*COS(D*MAX_TIME*dt))</f>
        <v>-39.377387845763515</v>
      </c>
      <c r="U854" s="14">
        <f t="shared" ref="U854:U881" si="126">IF(R854&lt;MAX_TIME,Aktina*COS(epsilon*S854)*COS(D*S854),Aktina*COS(epsilon*MAX_TIME*dt)*COS(D*MAX_TIME*dt))</f>
        <v>-36.944890531202589</v>
      </c>
    </row>
    <row r="855" spans="1:21">
      <c r="A855">
        <f t="shared" si="121"/>
        <v>0</v>
      </c>
      <c r="B855">
        <f t="shared" si="120"/>
        <v>834</v>
      </c>
      <c r="C855">
        <f t="shared" si="122"/>
        <v>8.3399999999998666</v>
      </c>
      <c r="D855" s="13">
        <f>(Alfa1*SIN(miia*C855)-Alfa2*SIN(miib*C855))</f>
        <v>58.423486377005688</v>
      </c>
      <c r="E855" s="14">
        <f>-(Alfa1*COS(miia*C855)-Alfa2*COS(miib*C855))</f>
        <v>-33.907991171426296</v>
      </c>
      <c r="F855">
        <f>(miia*Alfa1*COS(miia*C855)-miib*Alfa2*COS(miib*C855))</f>
        <v>117.99993092674862</v>
      </c>
      <c r="G855">
        <f>miia*Alfa1*SIN(miia*C855)-miib*Alfa2*SIN(miib*C855)</f>
        <v>-54.066949377580642</v>
      </c>
      <c r="Q855">
        <f t="shared" si="123"/>
        <v>0</v>
      </c>
      <c r="R855">
        <f t="shared" ref="R855:R881" si="127">R854+1</f>
        <v>834</v>
      </c>
      <c r="S855">
        <f t="shared" si="124"/>
        <v>8.3399999999998666</v>
      </c>
      <c r="T855" s="13">
        <f t="shared" si="125"/>
        <v>-39.377387845763515</v>
      </c>
      <c r="U855" s="14">
        <f t="shared" si="126"/>
        <v>-36.944890531202589</v>
      </c>
    </row>
    <row r="856" spans="1:21">
      <c r="A856">
        <f t="shared" si="121"/>
        <v>0</v>
      </c>
      <c r="B856">
        <f t="shared" si="120"/>
        <v>835</v>
      </c>
      <c r="C856">
        <f t="shared" si="122"/>
        <v>8.3499999999998664</v>
      </c>
      <c r="D856" s="13">
        <f>(Alfa1*SIN(miia*C856)-Alfa2*SIN(miib*C856))</f>
        <v>59.443953193716041</v>
      </c>
      <c r="E856" s="14">
        <f>-(Alfa1*COS(miia*C856)-Alfa2*COS(miib*C856))</f>
        <v>-34.390304598611657</v>
      </c>
      <c r="F856">
        <f>(miia*Alfa1*COS(miia*C856)-miib*Alfa2*COS(miib*C856))</f>
        <v>86.108213937581525</v>
      </c>
      <c r="G856">
        <f>miia*Alfa1*SIN(miia*C856)-miib*Alfa2*SIN(miib*C856)</f>
        <v>-42.089718559049686</v>
      </c>
      <c r="Q856">
        <f t="shared" si="123"/>
        <v>0</v>
      </c>
      <c r="R856">
        <f t="shared" si="127"/>
        <v>835</v>
      </c>
      <c r="S856">
        <f t="shared" si="124"/>
        <v>8.3499999999998664</v>
      </c>
      <c r="T856" s="13">
        <f t="shared" si="125"/>
        <v>-39.377387845763515</v>
      </c>
      <c r="U856" s="14">
        <f t="shared" si="126"/>
        <v>-36.944890531202589</v>
      </c>
    </row>
    <row r="857" spans="1:21">
      <c r="A857">
        <f t="shared" si="121"/>
        <v>0</v>
      </c>
      <c r="B857">
        <f t="shared" si="120"/>
        <v>836</v>
      </c>
      <c r="C857">
        <f t="shared" si="122"/>
        <v>8.3599999999998662</v>
      </c>
      <c r="D857" s="13">
        <f>(Alfa1*SIN(miia*C857)-Alfa2*SIN(miib*C857))</f>
        <v>60.146363004838435</v>
      </c>
      <c r="E857" s="14">
        <f>-(Alfa1*COS(miia*C857)-Alfa2*COS(miib*C857))</f>
        <v>-34.74378321430828</v>
      </c>
      <c r="F857">
        <f>(miia*Alfa1*COS(miia*C857)-miib*Alfa2*COS(miib*C857))</f>
        <v>54.430040859027642</v>
      </c>
      <c r="G857">
        <f>miia*Alfa1*SIN(miia*C857)-miib*Alfa2*SIN(miib*C857)</f>
        <v>-28.312504559862191</v>
      </c>
      <c r="Q857">
        <f t="shared" si="123"/>
        <v>0</v>
      </c>
      <c r="R857">
        <f t="shared" si="127"/>
        <v>836</v>
      </c>
      <c r="S857">
        <f t="shared" si="124"/>
        <v>8.3599999999998662</v>
      </c>
      <c r="T857" s="13">
        <f t="shared" si="125"/>
        <v>-39.377387845763515</v>
      </c>
      <c r="U857" s="14">
        <f t="shared" si="126"/>
        <v>-36.944890531202589</v>
      </c>
    </row>
    <row r="858" spans="1:21">
      <c r="A858">
        <f t="shared" si="121"/>
        <v>0</v>
      </c>
      <c r="B858">
        <f t="shared" si="120"/>
        <v>837</v>
      </c>
      <c r="C858">
        <f t="shared" si="122"/>
        <v>8.369999999999866</v>
      </c>
      <c r="D858" s="13">
        <f>(Alfa1*SIN(miia*C858)-Alfa2*SIN(miib*C858))</f>
        <v>60.534087389555651</v>
      </c>
      <c r="E858" s="14">
        <f>-(Alfa1*COS(miia*C858)-Alfa2*COS(miib*C858))</f>
        <v>-34.950838136456468</v>
      </c>
      <c r="F858">
        <f>(miia*Alfa1*COS(miia*C858)-miib*Alfa2*COS(miib*C858))</f>
        <v>23.211644322195326</v>
      </c>
      <c r="G858">
        <f>miia*Alfa1*SIN(miia*C858)-miib*Alfa2*SIN(miib*C858)</f>
        <v>-12.821015619008193</v>
      </c>
      <c r="Q858">
        <f t="shared" si="123"/>
        <v>0</v>
      </c>
      <c r="R858">
        <f t="shared" si="127"/>
        <v>837</v>
      </c>
      <c r="S858">
        <f t="shared" si="124"/>
        <v>8.369999999999866</v>
      </c>
      <c r="T858" s="13">
        <f t="shared" si="125"/>
        <v>-39.377387845763515</v>
      </c>
      <c r="U858" s="14">
        <f t="shared" si="126"/>
        <v>-36.944890531202589</v>
      </c>
    </row>
    <row r="859" spans="1:21">
      <c r="A859">
        <f t="shared" si="121"/>
        <v>0</v>
      </c>
      <c r="B859">
        <f t="shared" si="120"/>
        <v>838</v>
      </c>
      <c r="C859">
        <f t="shared" si="122"/>
        <v>8.3799999999998658</v>
      </c>
      <c r="D859" s="13">
        <f>(Alfa1*SIN(miia*C859)-Alfa2*SIN(miib*C859))</f>
        <v>60.612926616022705</v>
      </c>
      <c r="E859" s="14">
        <f>-(Alfa1*COS(miia*C859)-Alfa2*COS(miib*C859))</f>
        <v>-34.994841792917732</v>
      </c>
      <c r="F859">
        <f>(miia*Alfa1*COS(miia*C859)-miib*Alfa2*COS(miib*C859))</f>
        <v>-7.3078455131517615</v>
      </c>
      <c r="G859">
        <f>miia*Alfa1*SIN(miia*C859)-miib*Alfa2*SIN(miib*C859)</f>
        <v>4.2783338370356603</v>
      </c>
      <c r="Q859">
        <f t="shared" si="123"/>
        <v>0</v>
      </c>
      <c r="R859">
        <f t="shared" si="127"/>
        <v>838</v>
      </c>
      <c r="S859">
        <f t="shared" si="124"/>
        <v>8.3799999999998658</v>
      </c>
      <c r="T859" s="13">
        <f t="shared" si="125"/>
        <v>-39.377387845763515</v>
      </c>
      <c r="U859" s="14">
        <f t="shared" si="126"/>
        <v>-36.944890531202589</v>
      </c>
    </row>
    <row r="860" spans="1:21">
      <c r="A860">
        <f t="shared" si="121"/>
        <v>0</v>
      </c>
      <c r="B860">
        <f t="shared" si="120"/>
        <v>839</v>
      </c>
      <c r="C860">
        <f t="shared" si="122"/>
        <v>8.3899999999998656</v>
      </c>
      <c r="D860" s="13">
        <f>(Alfa1*SIN(miia*C860)-Alfa2*SIN(miib*C860))</f>
        <v>60.391027506337906</v>
      </c>
      <c r="E860" s="14">
        <f>-(Alfa1*COS(miia*C860)-Alfa2*COS(miib*C860))</f>
        <v>-34.860330447966675</v>
      </c>
      <c r="F860">
        <f>(miia*Alfa1*COS(miia*C860)-miib*Alfa2*COS(miib*C860))</f>
        <v>-36.898608321650855</v>
      </c>
      <c r="G860">
        <f>miia*Alfa1*SIN(miia*C860)-miib*Alfa2*SIN(miib*C860)</f>
        <v>22.859365548735298</v>
      </c>
      <c r="Q860">
        <f t="shared" si="123"/>
        <v>0</v>
      </c>
      <c r="R860">
        <f t="shared" si="127"/>
        <v>839</v>
      </c>
      <c r="S860">
        <f t="shared" si="124"/>
        <v>8.3899999999998656</v>
      </c>
      <c r="T860" s="13">
        <f t="shared" si="125"/>
        <v>-39.377387845763515</v>
      </c>
      <c r="U860" s="14">
        <f t="shared" si="126"/>
        <v>-36.944890531202589</v>
      </c>
    </row>
    <row r="861" spans="1:21">
      <c r="A861">
        <f t="shared" si="121"/>
        <v>0</v>
      </c>
      <c r="B861">
        <f t="shared" si="120"/>
        <v>840</v>
      </c>
      <c r="C861">
        <f t="shared" si="122"/>
        <v>8.3999999999998654</v>
      </c>
      <c r="D861" s="13">
        <f>(Alfa1*SIN(miia*C861)-Alfa2*SIN(miib*C861))</f>
        <v>59.878779704448547</v>
      </c>
      <c r="E861" s="14">
        <f>-(Alfa1*COS(miia*C861)-Alfa2*COS(miib*C861))</f>
        <v>-34.533196263166737</v>
      </c>
      <c r="F861">
        <f>(miia*Alfa1*COS(miia*C861)-miib*Alfa2*COS(miib*C861))</f>
        <v>-65.34224213938846</v>
      </c>
      <c r="G861">
        <f>miia*Alfa1*SIN(miia*C861)-miib*Alfa2*SIN(miib*C861)</f>
        <v>42.77728649626917</v>
      </c>
      <c r="Q861">
        <f t="shared" si="123"/>
        <v>0</v>
      </c>
      <c r="R861">
        <f t="shared" si="127"/>
        <v>840</v>
      </c>
      <c r="S861">
        <f t="shared" si="124"/>
        <v>8.3999999999998654</v>
      </c>
      <c r="T861" s="13">
        <f t="shared" si="125"/>
        <v>-39.377387845763515</v>
      </c>
      <c r="U861" s="14">
        <f t="shared" si="126"/>
        <v>-36.944890531202589</v>
      </c>
    </row>
    <row r="862" spans="1:21">
      <c r="A862">
        <f t="shared" si="121"/>
        <v>0</v>
      </c>
      <c r="B862">
        <f t="shared" si="120"/>
        <v>841</v>
      </c>
      <c r="C862">
        <f t="shared" si="122"/>
        <v>8.4099999999998651</v>
      </c>
      <c r="D862" s="13">
        <f>(Alfa1*SIN(miia*C862)-Alfa2*SIN(miib*C862))</f>
        <v>59.088691439265432</v>
      </c>
      <c r="E862" s="14">
        <f>-(Alfa1*COS(miia*C862)-Alfa2*COS(miib*C862))</f>
        <v>-34.000866879759457</v>
      </c>
      <c r="F862">
        <f>(miia*Alfa1*COS(miia*C862)-miib*Alfa2*COS(miib*C862))</f>
        <v>-92.433752456460255</v>
      </c>
      <c r="G862">
        <f>miia*Alfa1*SIN(miia*C862)-miib*Alfa2*SIN(miib*C862)</f>
        <v>63.870033488527184</v>
      </c>
      <c r="Q862">
        <f t="shared" si="123"/>
        <v>0</v>
      </c>
      <c r="R862">
        <f t="shared" si="127"/>
        <v>841</v>
      </c>
      <c r="S862">
        <f t="shared" si="124"/>
        <v>8.4099999999998651</v>
      </c>
      <c r="T862" s="13">
        <f t="shared" si="125"/>
        <v>-39.377387845763515</v>
      </c>
      <c r="U862" s="14">
        <f t="shared" si="126"/>
        <v>-36.944890531202589</v>
      </c>
    </row>
    <row r="863" spans="1:21">
      <c r="A863">
        <f t="shared" si="121"/>
        <v>0</v>
      </c>
      <c r="B863">
        <f t="shared" si="120"/>
        <v>842</v>
      </c>
      <c r="C863">
        <f t="shared" si="122"/>
        <v>8.4199999999998649</v>
      </c>
      <c r="D863" s="13">
        <f>(Alfa1*SIN(miia*C863)-Alfa2*SIN(miib*C863))</f>
        <v>58.035246075377913</v>
      </c>
      <c r="E863" s="14">
        <f>-(Alfa1*COS(miia*C863)-Alfa2*COS(miib*C863))</f>
        <v>-33.252470631706352</v>
      </c>
      <c r="F863">
        <f>(miia*Alfa1*COS(miia*C863)-miib*Alfa2*COS(miib*C863))</f>
        <v>-117.98340248339792</v>
      </c>
      <c r="G863">
        <f>miia*Alfa1*SIN(miia*C863)-miib*Alfa2*SIN(miib*C863)</f>
        <v>85.959800088951198</v>
      </c>
      <c r="Q863">
        <f t="shared" si="123"/>
        <v>0</v>
      </c>
      <c r="R863">
        <f t="shared" si="127"/>
        <v>842</v>
      </c>
      <c r="S863">
        <f t="shared" si="124"/>
        <v>8.4199999999998649</v>
      </c>
      <c r="T863" s="13">
        <f t="shared" si="125"/>
        <v>-39.377387845763515</v>
      </c>
      <c r="U863" s="14">
        <f t="shared" si="126"/>
        <v>-36.944890531202589</v>
      </c>
    </row>
    <row r="864" spans="1:21">
      <c r="A864">
        <f t="shared" si="121"/>
        <v>0</v>
      </c>
      <c r="B864">
        <f t="shared" si="120"/>
        <v>843</v>
      </c>
      <c r="C864">
        <f t="shared" si="122"/>
        <v>8.4299999999998647</v>
      </c>
      <c r="D864" s="13">
        <f>(Alfa1*SIN(miia*C864)-Alfa2*SIN(miib*C864))</f>
        <v>56.734740930833766</v>
      </c>
      <c r="E864" s="14">
        <f>-(Alfa1*COS(miia*C864)-Alfa2*COS(miib*C864))</f>
        <v>-32.278985639663091</v>
      </c>
      <c r="F864">
        <f>(miia*Alfa1*COS(miia*C864)-miib*Alfa2*COS(miib*C864))</f>
        <v>-141.81840659906715</v>
      </c>
      <c r="G864">
        <f>miia*Alfa1*SIN(miia*C864)-miib*Alfa2*SIN(miib*C864)</f>
        <v>108.85473085255217</v>
      </c>
      <c r="Q864">
        <f t="shared" si="123"/>
        <v>0</v>
      </c>
      <c r="R864">
        <f t="shared" si="127"/>
        <v>843</v>
      </c>
      <c r="S864">
        <f t="shared" si="124"/>
        <v>8.4299999999998647</v>
      </c>
      <c r="T864" s="13">
        <f t="shared" si="125"/>
        <v>-39.377387845763515</v>
      </c>
      <c r="U864" s="14">
        <f t="shared" si="126"/>
        <v>-36.944890531202589</v>
      </c>
    </row>
    <row r="865" spans="1:21">
      <c r="A865">
        <f t="shared" si="121"/>
        <v>0</v>
      </c>
      <c r="B865">
        <f t="shared" si="120"/>
        <v>844</v>
      </c>
      <c r="C865">
        <f t="shared" si="122"/>
        <v>8.4399999999998645</v>
      </c>
      <c r="D865" s="13">
        <f>(Alfa1*SIN(miia*C865)-Alfa2*SIN(miib*C865))</f>
        <v>55.20511001363024</v>
      </c>
      <c r="E865" s="14">
        <f>-(Alfa1*COS(miia*C865)-Alfa2*COS(miib*C865))</f>
        <v>-31.073371195041361</v>
      </c>
      <c r="F865">
        <f>(miia*Alfa1*COS(miia*C865)-miib*Alfa2*COS(miib*C865))</f>
        <v>-163.78445056533639</v>
      </c>
      <c r="G865">
        <f>miia*Alfa1*SIN(miia*C865)-miib*Alfa2*SIN(miib*C865)</f>
        <v>132.35076615161199</v>
      </c>
      <c r="Q865">
        <f t="shared" si="123"/>
        <v>0</v>
      </c>
      <c r="R865">
        <f t="shared" si="127"/>
        <v>844</v>
      </c>
      <c r="S865">
        <f t="shared" si="124"/>
        <v>8.4399999999998645</v>
      </c>
      <c r="T865" s="13">
        <f t="shared" si="125"/>
        <v>-39.377387845763515</v>
      </c>
      <c r="U865" s="14">
        <f t="shared" si="126"/>
        <v>-36.944890531202589</v>
      </c>
    </row>
    <row r="866" spans="1:21">
      <c r="A866">
        <f t="shared" si="121"/>
        <v>0</v>
      </c>
      <c r="B866">
        <f t="shared" si="120"/>
        <v>845</v>
      </c>
      <c r="C866">
        <f t="shared" si="122"/>
        <v>8.4499999999998643</v>
      </c>
      <c r="D866" s="13">
        <f>(Alfa1*SIN(miia*C866)-Alfa2*SIN(miib*C866))</f>
        <v>53.465732484130541</v>
      </c>
      <c r="E866" s="14">
        <f>-(Alfa1*COS(miia*C866)-Alfa2*COS(miib*C866))</f>
        <v>-29.630680018331383</v>
      </c>
      <c r="F866">
        <f>(miia*Alfa1*COS(miia*C866)-miib*Alfa2*COS(miib*C866))</f>
        <v>-183.74702383448982</v>
      </c>
      <c r="G866">
        <f>miia*Alfa1*SIN(miia*C866)-miib*Alfa2*SIN(miib*C866)</f>
        <v>156.23361933751562</v>
      </c>
      <c r="Q866">
        <f t="shared" si="123"/>
        <v>0</v>
      </c>
      <c r="R866">
        <f t="shared" si="127"/>
        <v>845</v>
      </c>
      <c r="S866">
        <f t="shared" si="124"/>
        <v>8.4499999999998643</v>
      </c>
      <c r="T866" s="13">
        <f t="shared" si="125"/>
        <v>-39.377387845763515</v>
      </c>
      <c r="U866" s="14">
        <f t="shared" si="126"/>
        <v>-36.944890531202589</v>
      </c>
    </row>
    <row r="867" spans="1:21">
      <c r="A867">
        <f t="shared" si="121"/>
        <v>0</v>
      </c>
      <c r="B867">
        <f t="shared" si="120"/>
        <v>846</v>
      </c>
      <c r="C867">
        <f t="shared" si="122"/>
        <v>8.4599999999998641</v>
      </c>
      <c r="D867" s="13">
        <f>(Alfa1*SIN(miia*C867)-Alfa2*SIN(miib*C867))</f>
        <v>51.537228788047443</v>
      </c>
      <c r="E867" s="14">
        <f>-(Alfa1*COS(miia*C867)-Alfa2*COS(miib*C867))</f>
        <v>-27.948150165284499</v>
      </c>
      <c r="F867">
        <f>(miia*Alfa1*COS(miia*C867)-miib*Alfa2*COS(miib*C867))</f>
        <v>-201.59255116115284</v>
      </c>
      <c r="G867">
        <f>miia*Alfa1*SIN(miia*C867)-miib*Alfa2*SIN(miib*C867)</f>
        <v>180.28086663785493</v>
      </c>
      <c r="Q867">
        <f t="shared" si="123"/>
        <v>0</v>
      </c>
      <c r="R867">
        <f t="shared" si="127"/>
        <v>846</v>
      </c>
      <c r="S867">
        <f t="shared" si="124"/>
        <v>8.4599999999998641</v>
      </c>
      <c r="T867" s="13">
        <f t="shared" si="125"/>
        <v>-39.377387845763515</v>
      </c>
      <c r="U867" s="14">
        <f t="shared" si="126"/>
        <v>-36.944890531202589</v>
      </c>
    </row>
    <row r="868" spans="1:21">
      <c r="A868">
        <f t="shared" si="121"/>
        <v>0</v>
      </c>
      <c r="B868">
        <f t="shared" si="120"/>
        <v>847</v>
      </c>
      <c r="C868">
        <f t="shared" si="122"/>
        <v>8.4699999999998639</v>
      </c>
      <c r="D868" s="13">
        <f>(Alfa1*SIN(miia*C868)-Alfa2*SIN(miib*C868))</f>
        <v>49.441246522554039</v>
      </c>
      <c r="E868" s="14">
        <f>-(Alfa1*COS(miia*C868)-Alfa2*COS(miib*C868))</f>
        <v>-26.025275556496574</v>
      </c>
      <c r="F868">
        <f>(miia*Alfa1*COS(miia*C868)-miib*Alfa2*COS(miib*C868))</f>
        <v>-217.22931274284858</v>
      </c>
      <c r="G868">
        <f>miia*Alfa1*SIN(miia*C868)-miib*Alfa2*SIN(miib*C868)</f>
        <v>204.26412903516044</v>
      </c>
      <c r="Q868">
        <f t="shared" si="123"/>
        <v>0</v>
      </c>
      <c r="R868">
        <f t="shared" si="127"/>
        <v>847</v>
      </c>
      <c r="S868">
        <f t="shared" si="124"/>
        <v>8.4699999999998639</v>
      </c>
      <c r="T868" s="13">
        <f t="shared" si="125"/>
        <v>-39.377387845763515</v>
      </c>
      <c r="U868" s="14">
        <f t="shared" si="126"/>
        <v>-36.944890531202589</v>
      </c>
    </row>
    <row r="869" spans="1:21">
      <c r="A869">
        <f t="shared" si="121"/>
        <v>0</v>
      </c>
      <c r="B869">
        <f t="shared" si="120"/>
        <v>848</v>
      </c>
      <c r="C869">
        <f t="shared" si="122"/>
        <v>8.4799999999998636</v>
      </c>
      <c r="D869" s="13">
        <f>(Alfa1*SIN(miia*C869)-Alfa2*SIN(miib*C869))</f>
        <v>47.200238195321269</v>
      </c>
      <c r="E869" s="14">
        <f>-(Alfa1*COS(miia*C869)-Alfa2*COS(miib*C869))</f>
        <v>-23.863854318369814</v>
      </c>
      <c r="F869">
        <f>(miia*Alfa1*COS(miia*C869)-miib*Alfa2*COS(miib*C869))</f>
        <v>-230.58814423203526</v>
      </c>
      <c r="G869">
        <f>miia*Alfa1*SIN(miia*C869)-miib*Alfa2*SIN(miib*C869)</f>
        <v>227.95132442794434</v>
      </c>
      <c r="Q869">
        <f t="shared" si="123"/>
        <v>0</v>
      </c>
      <c r="R869">
        <f t="shared" si="127"/>
        <v>848</v>
      </c>
      <c r="S869">
        <f t="shared" si="124"/>
        <v>8.4799999999998636</v>
      </c>
      <c r="T869" s="13">
        <f t="shared" si="125"/>
        <v>-39.377387845763515</v>
      </c>
      <c r="U869" s="14">
        <f t="shared" si="126"/>
        <v>-36.944890531202589</v>
      </c>
    </row>
    <row r="870" spans="1:21">
      <c r="A870">
        <f t="shared" si="121"/>
        <v>0</v>
      </c>
      <c r="B870">
        <f t="shared" si="120"/>
        <v>849</v>
      </c>
      <c r="C870">
        <f t="shared" si="122"/>
        <v>8.4899999999998634</v>
      </c>
      <c r="D870" s="13">
        <f>(Alfa1*SIN(miia*C870)-Alfa2*SIN(miib*C870))</f>
        <v>44.837233111906073</v>
      </c>
      <c r="E870" s="14">
        <f>-(Alfa1*COS(miia*C870)-Alfa2*COS(miib*C870))</f>
        <v>-21.468014344261995</v>
      </c>
      <c r="F870">
        <f>(miia*Alfa1*COS(miia*C870)-miib*Alfa2*COS(miib*C870))</f>
        <v>-241.62291016622882</v>
      </c>
      <c r="G870">
        <f>miia*Alfa1*SIN(miia*C870)-miib*Alfa2*SIN(miib*C870)</f>
        <v>251.10896764544319</v>
      </c>
      <c r="Q870">
        <f t="shared" si="123"/>
        <v>0</v>
      </c>
      <c r="R870">
        <f t="shared" si="127"/>
        <v>849</v>
      </c>
      <c r="S870">
        <f t="shared" si="124"/>
        <v>8.4899999999998634</v>
      </c>
      <c r="T870" s="13">
        <f t="shared" si="125"/>
        <v>-39.377387845763515</v>
      </c>
      <c r="U870" s="14">
        <f t="shared" si="126"/>
        <v>-36.944890531202589</v>
      </c>
    </row>
    <row r="871" spans="1:21">
      <c r="A871">
        <f t="shared" si="121"/>
        <v>0</v>
      </c>
      <c r="B871">
        <f t="shared" si="120"/>
        <v>850</v>
      </c>
      <c r="C871">
        <f t="shared" si="122"/>
        <v>8.4999999999998632</v>
      </c>
      <c r="D871" s="13">
        <f>(Alfa1*SIN(miia*C871)-Alfa2*SIN(miib*C871))</f>
        <v>42.375605680148169</v>
      </c>
      <c r="E871" s="14">
        <f>-(Alfa1*COS(miia*C871)-Alfa2*COS(miib*C871))</f>
        <v>-18.844215711627363</v>
      </c>
      <c r="F871">
        <f>(miia*Alfa1*COS(miia*C871)-miib*Alfa2*COS(miib*C871))</f>
        <v>-250.31074662986188</v>
      </c>
      <c r="G871">
        <f>miia*Alfa1*SIN(miia*C871)-miib*Alfa2*SIN(miib*C871)</f>
        <v>273.50449538227627</v>
      </c>
      <c r="Q871">
        <f t="shared" si="123"/>
        <v>0</v>
      </c>
      <c r="R871">
        <f t="shared" si="127"/>
        <v>850</v>
      </c>
      <c r="S871">
        <f t="shared" si="124"/>
        <v>8.4999999999998632</v>
      </c>
      <c r="T871" s="13">
        <f t="shared" si="125"/>
        <v>-39.377387845763515</v>
      </c>
      <c r="U871" s="14">
        <f t="shared" si="126"/>
        <v>-36.944890531202589</v>
      </c>
    </row>
    <row r="872" spans="1:21">
      <c r="A872">
        <f t="shared" si="121"/>
        <v>0</v>
      </c>
      <c r="B872">
        <f t="shared" si="120"/>
        <v>851</v>
      </c>
      <c r="C872">
        <f t="shared" si="122"/>
        <v>8.509999999999863</v>
      </c>
      <c r="D872" s="13">
        <f>(Alfa1*SIN(miia*C872)-Alfa2*SIN(miib*C872))</f>
        <v>39.838842450583229</v>
      </c>
      <c r="E872" s="14">
        <f>-(Alfa1*COS(miia*C872)-Alfa2*COS(miib*C872))</f>
        <v>-16.00122982186253</v>
      </c>
      <c r="F872">
        <f>(miia*Alfa1*COS(miia*C872)-miib*Alfa2*COS(miib*C872))</f>
        <v>-256.65207126894757</v>
      </c>
      <c r="G872">
        <f>miia*Alfa1*SIN(miia*C872)-miib*Alfa2*SIN(miib*C872)</f>
        <v>294.90859284299637</v>
      </c>
      <c r="Q872">
        <f t="shared" si="123"/>
        <v>0</v>
      </c>
      <c r="R872">
        <f t="shared" si="127"/>
        <v>851</v>
      </c>
      <c r="S872">
        <f t="shared" si="124"/>
        <v>8.509999999999863</v>
      </c>
      <c r="T872" s="13">
        <f t="shared" si="125"/>
        <v>-39.377387845763515</v>
      </c>
      <c r="U872" s="14">
        <f t="shared" si="126"/>
        <v>-36.944890531202589</v>
      </c>
    </row>
    <row r="873" spans="1:21">
      <c r="A873">
        <f t="shared" si="121"/>
        <v>0</v>
      </c>
      <c r="B873">
        <f t="shared" si="120"/>
        <v>852</v>
      </c>
      <c r="C873">
        <f t="shared" si="122"/>
        <v>8.5199999999998628</v>
      </c>
      <c r="D873" s="13">
        <f>(Alfa1*SIN(miia*C873)-Alfa2*SIN(miib*C873))</f>
        <v>37.250310219059848</v>
      </c>
      <c r="E873" s="14">
        <f>-(Alfa1*COS(miia*C873)-Alfa2*COS(miib*C873))</f>
        <v>-12.950095362097553</v>
      </c>
      <c r="F873">
        <f>(miia*Alfa1*COS(miia*C873)-miib*Alfa2*COS(miib*C873))</f>
        <v>-260.67036110442689</v>
      </c>
      <c r="G873">
        <f>miia*Alfa1*SIN(miia*C873)-miib*Alfa2*SIN(miib*C873)</f>
        <v>315.09749884203598</v>
      </c>
      <c r="Q873">
        <f t="shared" si="123"/>
        <v>0</v>
      </c>
      <c r="R873">
        <f t="shared" si="127"/>
        <v>852</v>
      </c>
      <c r="S873">
        <f t="shared" si="124"/>
        <v>8.5199999999998628</v>
      </c>
      <c r="T873" s="13">
        <f t="shared" si="125"/>
        <v>-39.377387845763515</v>
      </c>
      <c r="U873" s="14">
        <f t="shared" si="126"/>
        <v>-36.944890531202589</v>
      </c>
    </row>
    <row r="874" spans="1:21">
      <c r="A874">
        <f t="shared" si="121"/>
        <v>0</v>
      </c>
      <c r="B874">
        <f t="shared" si="120"/>
        <v>853</v>
      </c>
      <c r="C874">
        <f t="shared" si="122"/>
        <v>8.5299999999998626</v>
      </c>
      <c r="D874" s="13">
        <f>(Alfa1*SIN(miia*C874)-Alfa2*SIN(miib*C874))</f>
        <v>34.633027501667584</v>
      </c>
      <c r="E874" s="14">
        <f>-(Alfa1*COS(miia*C874)-Alfa2*COS(miib*C874))</f>
        <v>-9.7040514199581445</v>
      </c>
      <c r="F874">
        <f>(miia*Alfa1*COS(miia*C874)-miib*Alfa2*COS(miib*C874))</f>
        <v>-262.41170090916017</v>
      </c>
      <c r="G874">
        <f>miia*Alfa1*SIN(miia*C874)-miib*Alfa2*SIN(miib*C874)</f>
        <v>333.85526629265365</v>
      </c>
      <c r="Q874">
        <f t="shared" si="123"/>
        <v>0</v>
      </c>
      <c r="R874">
        <f t="shared" si="127"/>
        <v>853</v>
      </c>
      <c r="S874">
        <f t="shared" si="124"/>
        <v>8.5299999999998626</v>
      </c>
      <c r="T874" s="13">
        <f t="shared" si="125"/>
        <v>-39.377387845763515</v>
      </c>
      <c r="U874" s="14">
        <f t="shared" si="126"/>
        <v>-36.944890531202589</v>
      </c>
    </row>
    <row r="875" spans="1:21">
      <c r="A875">
        <f t="shared" si="121"/>
        <v>0</v>
      </c>
      <c r="B875">
        <f t="shared" ref="B875:B881" si="128">B874+1</f>
        <v>854</v>
      </c>
      <c r="C875">
        <f t="shared" si="122"/>
        <v>8.5399999999998624</v>
      </c>
      <c r="D875" s="13">
        <f>(Alfa1*SIN(miia*C875)-Alfa2*SIN(miib*C875))</f>
        <v>32.009441652956752</v>
      </c>
      <c r="E875" s="14">
        <f>-(Alfa1*COS(miia*C875)-Alfa2*COS(miib*C875))</f>
        <v>-6.2784483110942304</v>
      </c>
      <c r="F875">
        <f>(miia*Alfa1*COS(miia*C875)-miib*Alfa2*COS(miib*C875))</f>
        <v>-261.94410720352852</v>
      </c>
      <c r="G875">
        <f>miia*Alfa1*SIN(miia*C875)-miib*Alfa2*SIN(miib*C875)</f>
        <v>350.97595543696445</v>
      </c>
      <c r="Q875">
        <f t="shared" si="123"/>
        <v>0</v>
      </c>
      <c r="R875">
        <f t="shared" si="127"/>
        <v>854</v>
      </c>
      <c r="S875">
        <f t="shared" si="124"/>
        <v>8.5399999999998624</v>
      </c>
      <c r="T875" s="13">
        <f t="shared" si="125"/>
        <v>-39.377387845763515</v>
      </c>
      <c r="U875" s="14">
        <f t="shared" si="126"/>
        <v>-36.944890531202589</v>
      </c>
    </row>
    <row r="876" spans="1:21">
      <c r="A876">
        <f t="shared" si="121"/>
        <v>0</v>
      </c>
      <c r="B876">
        <f t="shared" si="128"/>
        <v>855</v>
      </c>
      <c r="C876">
        <f t="shared" si="122"/>
        <v>8.5499999999998622</v>
      </c>
      <c r="D876" s="13">
        <f>(Alfa1*SIN(miia*C876)-Alfa2*SIN(miib*C876))</f>
        <v>29.401213836637574</v>
      </c>
      <c r="E876" s="14">
        <f>-(Alfa1*COS(miia*C876)-Alfa2*COS(miib*C876))</f>
        <v>-2.6906369027114518</v>
      </c>
      <c r="F876">
        <f>(miia*Alfa1*COS(miia*C876)-miib*Alfa2*COS(miib*C876))</f>
        <v>-259.35663516279908</v>
      </c>
      <c r="G876">
        <f>miia*Alfa1*SIN(miia*C876)-miib*Alfa2*SIN(miib*C876)</f>
        <v>366.26573781413771</v>
      </c>
      <c r="Q876">
        <f t="shared" si="123"/>
        <v>0</v>
      </c>
      <c r="R876">
        <f t="shared" si="127"/>
        <v>855</v>
      </c>
      <c r="S876">
        <f t="shared" si="124"/>
        <v>8.5499999999998622</v>
      </c>
      <c r="T876" s="13">
        <f t="shared" si="125"/>
        <v>-39.377387845763515</v>
      </c>
      <c r="U876" s="14">
        <f t="shared" si="126"/>
        <v>-36.944890531202589</v>
      </c>
    </row>
    <row r="877" spans="1:21">
      <c r="A877">
        <f t="shared" si="121"/>
        <v>0</v>
      </c>
      <c r="B877">
        <f t="shared" si="128"/>
        <v>856</v>
      </c>
      <c r="C877">
        <f t="shared" si="122"/>
        <v>8.5599999999998619</v>
      </c>
      <c r="D877" s="13">
        <f>(Alfa1*SIN(miia*C877)-Alfa2*SIN(miib*C877))</f>
        <v>26.829013974116343</v>
      </c>
      <c r="E877" s="14">
        <f>-(Alfa1*COS(miia*C877)-Alfa2*COS(miib*C877))</f>
        <v>1.0401625677838808</v>
      </c>
      <c r="F877">
        <f>(miia*Alfa1*COS(miia*C877)-miib*Alfa2*COS(miib*C877))</f>
        <v>-254.75827789336336</v>
      </c>
      <c r="G877">
        <f>miia*Alfa1*SIN(miia*C877)-miib*Alfa2*SIN(miib*C877)</f>
        <v>379.54488982895077</v>
      </c>
      <c r="Q877">
        <f t="shared" si="123"/>
        <v>0</v>
      </c>
      <c r="R877">
        <f t="shared" si="127"/>
        <v>856</v>
      </c>
      <c r="S877">
        <f t="shared" si="124"/>
        <v>8.5599999999998619</v>
      </c>
      <c r="T877" s="13">
        <f t="shared" si="125"/>
        <v>-39.377387845763515</v>
      </c>
      <c r="U877" s="14">
        <f t="shared" si="126"/>
        <v>-36.944890531202589</v>
      </c>
    </row>
    <row r="878" spans="1:21">
      <c r="A878">
        <f t="shared" si="121"/>
        <v>0</v>
      </c>
      <c r="B878">
        <f t="shared" si="128"/>
        <v>857</v>
      </c>
      <c r="C878">
        <f t="shared" si="122"/>
        <v>8.5699999999998617</v>
      </c>
      <c r="D878" s="13">
        <f>(Alfa1*SIN(miia*C878)-Alfa2*SIN(miib*C878))</f>
        <v>24.312327691239052</v>
      </c>
      <c r="E878" s="14">
        <f>-(Alfa1*COS(miia*C878)-Alfa2*COS(miib*C878))</f>
        <v>4.8930109737313572</v>
      </c>
      <c r="F878">
        <f>(miia*Alfa1*COS(miia*C878)-miib*Alfa2*COS(miib*C878))</f>
        <v>-248.27666960309108</v>
      </c>
      <c r="G878">
        <f>miia*Alfa1*SIN(miia*C878)-miib*Alfa2*SIN(miib*C878)</f>
        <v>390.64965585935863</v>
      </c>
      <c r="Q878">
        <f t="shared" si="123"/>
        <v>0</v>
      </c>
      <c r="R878">
        <f t="shared" si="127"/>
        <v>857</v>
      </c>
      <c r="S878">
        <f t="shared" si="124"/>
        <v>8.5699999999998617</v>
      </c>
      <c r="T878" s="13">
        <f t="shared" si="125"/>
        <v>-39.377387845763515</v>
      </c>
      <c r="U878" s="14">
        <f t="shared" si="126"/>
        <v>-36.944890531202589</v>
      </c>
    </row>
    <row r="879" spans="1:21">
      <c r="A879">
        <f t="shared" si="121"/>
        <v>0</v>
      </c>
      <c r="B879">
        <f t="shared" si="128"/>
        <v>858</v>
      </c>
      <c r="C879">
        <f t="shared" si="122"/>
        <v>8.5799999999998615</v>
      </c>
      <c r="D879" s="13">
        <f>(Alfa1*SIN(miia*C879)-Alfa2*SIN(miib*C879))</f>
        <v>21.869277158485673</v>
      </c>
      <c r="E879" s="14">
        <f>-(Alfa1*COS(miia*C879)-Alfa2*COS(miib*C879))</f>
        <v>8.8454186800843004</v>
      </c>
      <c r="F879">
        <f>(miia*Alfa1*COS(miia*C879)-miib*Alfa2*COS(miib*C879))</f>
        <v>-240.0566061427071</v>
      </c>
      <c r="G879">
        <f>miia*Alfa1*SIN(miia*C879)-miib*Alfa2*SIN(miib*C879)</f>
        <v>399.4339621191628</v>
      </c>
      <c r="Q879">
        <f t="shared" si="123"/>
        <v>0</v>
      </c>
      <c r="R879">
        <f t="shared" si="127"/>
        <v>858</v>
      </c>
      <c r="S879">
        <f t="shared" si="124"/>
        <v>8.5799999999998615</v>
      </c>
      <c r="T879" s="13">
        <f t="shared" si="125"/>
        <v>-39.377387845763515</v>
      </c>
      <c r="U879" s="14">
        <f t="shared" si="126"/>
        <v>-36.944890531202589</v>
      </c>
    </row>
    <row r="880" spans="1:21">
      <c r="A880">
        <f t="shared" si="121"/>
        <v>0</v>
      </c>
      <c r="B880">
        <f t="shared" si="128"/>
        <v>859</v>
      </c>
      <c r="C880">
        <f t="shared" si="122"/>
        <v>8.5899999999998613</v>
      </c>
      <c r="D880" s="13">
        <f>(Alfa1*SIN(miia*C880)-Alfa2*SIN(miib*C880))</f>
        <v>19.516457575890467</v>
      </c>
      <c r="E880" s="14">
        <f>-(Alfa1*COS(miia*C880)-Alfa2*COS(miib*C880))</f>
        <v>12.873530243866924</v>
      </c>
      <c r="F880">
        <f>(miia*Alfa1*COS(miia*C880)-miib*Alfa2*COS(miib*C880))</f>
        <v>-230.25839821078131</v>
      </c>
      <c r="G880">
        <f>miia*Alfa1*SIN(miia*C880)-miib*Alfa2*SIN(miib*C880)</f>
        <v>405.77096395730536</v>
      </c>
      <c r="Q880">
        <f t="shared" si="123"/>
        <v>0</v>
      </c>
      <c r="R880">
        <f t="shared" si="127"/>
        <v>859</v>
      </c>
      <c r="S880">
        <f t="shared" si="124"/>
        <v>8.5899999999998613</v>
      </c>
      <c r="T880" s="13">
        <f t="shared" si="125"/>
        <v>-39.377387845763515</v>
      </c>
      <c r="U880" s="14">
        <f t="shared" si="126"/>
        <v>-36.944890531202589</v>
      </c>
    </row>
    <row r="881" spans="1:21">
      <c r="A881">
        <f t="shared" si="121"/>
        <v>0</v>
      </c>
      <c r="B881">
        <f t="shared" si="128"/>
        <v>860</v>
      </c>
      <c r="C881">
        <f t="shared" si="122"/>
        <v>8.5999999999998611</v>
      </c>
      <c r="D881" s="13">
        <f>(Alfa1*SIN(miia*C881)-Alfa2*SIN(miib*C881))</f>
        <v>17.2687908926037</v>
      </c>
      <c r="E881" s="14">
        <f>-(Alfa1*COS(miia*C881)-Alfa2*COS(miib*C881))</f>
        <v>16.952323688744848</v>
      </c>
      <c r="F881">
        <f>(miia*Alfa1*COS(miia*C881)-miib*Alfa2*COS(miib*C881))</f>
        <v>-219.05607417658399</v>
      </c>
      <c r="G881">
        <f>miia*Alfa1*SIN(miia*C881)-miib*Alfa2*SIN(miib*C881)</f>
        <v>409.55441091425234</v>
      </c>
      <c r="Q881">
        <f t="shared" si="123"/>
        <v>0</v>
      </c>
      <c r="R881">
        <f t="shared" si="127"/>
        <v>860</v>
      </c>
      <c r="S881">
        <f t="shared" si="124"/>
        <v>8.5999999999998611</v>
      </c>
      <c r="T881" s="13">
        <f t="shared" si="125"/>
        <v>-39.377387845763515</v>
      </c>
      <c r="U881" s="14">
        <f t="shared" si="126"/>
        <v>-36.944890531202589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30" r:id="rId4">
          <objectPr defaultSize="0" autoPict="0" r:id="rId5">
            <anchor moveWithCells="1" sizeWithCells="1">
              <from>
                <xdr:col>22</xdr:col>
                <xdr:colOff>419100</xdr:colOff>
                <xdr:row>3</xdr:row>
                <xdr:rowOff>133350</xdr:rowOff>
              </from>
              <to>
                <xdr:col>24</xdr:col>
                <xdr:colOff>276225</xdr:colOff>
                <xdr:row>6</xdr:row>
                <xdr:rowOff>9525</xdr:rowOff>
              </to>
            </anchor>
          </objectPr>
        </oleObject>
      </mc:Choice>
      <mc:Fallback>
        <oleObject progId="Equation.3" shapeId="1030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20</xdr:col>
                <xdr:colOff>228600</xdr:colOff>
                <xdr:row>3</xdr:row>
                <xdr:rowOff>104775</xdr:rowOff>
              </from>
              <to>
                <xdr:col>22</xdr:col>
                <xdr:colOff>238125</xdr:colOff>
                <xdr:row>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3" r:id="rId8">
          <objectPr defaultSize="0" autoPict="0" r:id="rId9">
            <anchor moveWithCells="1" sizeWithCells="1">
              <from>
                <xdr:col>20</xdr:col>
                <xdr:colOff>400050</xdr:colOff>
                <xdr:row>7</xdr:row>
                <xdr:rowOff>57150</xdr:rowOff>
              </from>
              <to>
                <xdr:col>24</xdr:col>
                <xdr:colOff>142875</xdr:colOff>
                <xdr:row>8</xdr:row>
                <xdr:rowOff>104775</xdr:rowOff>
              </to>
            </anchor>
          </objectPr>
        </oleObject>
      </mc:Choice>
      <mc:Fallback>
        <oleObject progId="Equation.3" shapeId="1033" r:id="rId8"/>
      </mc:Fallback>
    </mc:AlternateContent>
    <mc:AlternateContent xmlns:mc="http://schemas.openxmlformats.org/markup-compatibility/2006">
      <mc:Choice Requires="x14">
        <oleObject progId="Equation.3" shapeId="1034" r:id="rId10">
          <objectPr defaultSize="0" autoPict="0" r:id="rId11">
            <anchor moveWithCells="1" sizeWithCells="1">
              <from>
                <xdr:col>20</xdr:col>
                <xdr:colOff>400050</xdr:colOff>
                <xdr:row>9</xdr:row>
                <xdr:rowOff>28575</xdr:rowOff>
              </from>
              <to>
                <xdr:col>22</xdr:col>
                <xdr:colOff>285750</xdr:colOff>
                <xdr:row>10</xdr:row>
                <xdr:rowOff>76200</xdr:rowOff>
              </to>
            </anchor>
          </objectPr>
        </oleObject>
      </mc:Choice>
      <mc:Fallback>
        <oleObject progId="Equation.3" shapeId="1034" r:id="rId10"/>
      </mc:Fallback>
    </mc:AlternateContent>
    <mc:AlternateContent xmlns:mc="http://schemas.openxmlformats.org/markup-compatibility/2006">
      <mc:Choice Requires="x14">
        <oleObject progId="Equation.3" shapeId="1036" r:id="rId12">
          <objectPr defaultSize="0" autoPict="0" r:id="rId13">
            <anchor moveWithCells="1" sizeWithCells="1">
              <from>
                <xdr:col>24</xdr:col>
                <xdr:colOff>400050</xdr:colOff>
                <xdr:row>6</xdr:row>
                <xdr:rowOff>57150</xdr:rowOff>
              </from>
              <to>
                <xdr:col>26</xdr:col>
                <xdr:colOff>66675</xdr:colOff>
                <xdr:row>7</xdr:row>
                <xdr:rowOff>76200</xdr:rowOff>
              </to>
            </anchor>
          </objectPr>
        </oleObject>
      </mc:Choice>
      <mc:Fallback>
        <oleObject progId="Equation.3" shapeId="1036" r:id="rId12"/>
      </mc:Fallback>
    </mc:AlternateContent>
    <mc:AlternateContent xmlns:mc="http://schemas.openxmlformats.org/markup-compatibility/2006">
      <mc:Choice Requires="x14">
        <oleObject progId="Equation.3" shapeId="1041" r:id="rId14">
          <objectPr defaultSize="0" autoPict="0" r:id="rId15">
            <anchor moveWithCells="1" sizeWithCells="1">
              <from>
                <xdr:col>19</xdr:col>
                <xdr:colOff>0</xdr:colOff>
                <xdr:row>11</xdr:row>
                <xdr:rowOff>0</xdr:rowOff>
              </from>
              <to>
                <xdr:col>24</xdr:col>
                <xdr:colOff>123825</xdr:colOff>
                <xdr:row>13</xdr:row>
                <xdr:rowOff>76200</xdr:rowOff>
              </to>
            </anchor>
          </objectPr>
        </oleObject>
      </mc:Choice>
      <mc:Fallback>
        <oleObject progId="Equation.3" shapeId="1041" r:id="rId14"/>
      </mc:Fallback>
    </mc:AlternateContent>
    <mc:AlternateContent xmlns:mc="http://schemas.openxmlformats.org/markup-compatibility/2006">
      <mc:Choice Requires="x14">
        <oleObject progId="Equation.3" shapeId="1042" r:id="rId16">
          <objectPr defaultSize="0" autoPict="0" r:id="rId9">
            <anchor moveWithCells="1" sizeWithCells="1">
              <from>
                <xdr:col>23</xdr:col>
                <xdr:colOff>0</xdr:colOff>
                <xdr:row>9</xdr:row>
                <xdr:rowOff>0</xdr:rowOff>
              </from>
              <to>
                <xdr:col>26</xdr:col>
                <xdr:colOff>352425</xdr:colOff>
                <xdr:row>9</xdr:row>
                <xdr:rowOff>219075</xdr:rowOff>
              </to>
            </anchor>
          </objectPr>
        </oleObject>
      </mc:Choice>
      <mc:Fallback>
        <oleObject progId="Equation.3" shapeId="1042" r:id="rId16"/>
      </mc:Fallback>
    </mc:AlternateContent>
    <mc:AlternateContent xmlns:mc="http://schemas.openxmlformats.org/markup-compatibility/2006">
      <mc:Choice Requires="x14">
        <oleObject progId="Equation.3" shapeId="1043" r:id="rId17">
          <objectPr defaultSize="0" r:id="rId18">
            <anchor moveWithCells="1" sizeWithCells="1">
              <from>
                <xdr:col>29</xdr:col>
                <xdr:colOff>266700</xdr:colOff>
                <xdr:row>4</xdr:row>
                <xdr:rowOff>114300</xdr:rowOff>
              </from>
              <to>
                <xdr:col>35</xdr:col>
                <xdr:colOff>180975</xdr:colOff>
                <xdr:row>7</xdr:row>
                <xdr:rowOff>152400</xdr:rowOff>
              </to>
            </anchor>
          </objectPr>
        </oleObject>
      </mc:Choice>
      <mc:Fallback>
        <oleObject progId="Equation.3" shapeId="1043" r:id="rId17"/>
      </mc:Fallback>
    </mc:AlternateContent>
    <mc:AlternateContent xmlns:mc="http://schemas.openxmlformats.org/markup-compatibility/2006">
      <mc:Choice Requires="x14">
        <oleObject progId="Equation.3" shapeId="1044" r:id="rId19">
          <objectPr defaultSize="0" r:id="rId20">
            <anchor moveWithCells="1" sizeWithCells="1">
              <from>
                <xdr:col>29</xdr:col>
                <xdr:colOff>228600</xdr:colOff>
                <xdr:row>6</xdr:row>
                <xdr:rowOff>142875</xdr:rowOff>
              </from>
              <to>
                <xdr:col>34</xdr:col>
                <xdr:colOff>561975</xdr:colOff>
                <xdr:row>9</xdr:row>
                <xdr:rowOff>142875</xdr:rowOff>
              </to>
            </anchor>
          </objectPr>
        </oleObject>
      </mc:Choice>
      <mc:Fallback>
        <oleObject progId="Equation.3" shapeId="1044" r:id="rId19"/>
      </mc:Fallback>
    </mc:AlternateContent>
    <mc:AlternateContent xmlns:mc="http://schemas.openxmlformats.org/markup-compatibility/2006">
      <mc:Choice Requires="x14">
        <oleObject progId="Equation.3" shapeId="1046" r:id="rId21">
          <objectPr defaultSize="0" autoPict="0" r:id="rId22">
            <anchor moveWithCells="1" sizeWithCells="1">
              <from>
                <xdr:col>6</xdr:col>
                <xdr:colOff>0</xdr:colOff>
                <xdr:row>17</xdr:row>
                <xdr:rowOff>0</xdr:rowOff>
              </from>
              <to>
                <xdr:col>9</xdr:col>
                <xdr:colOff>552450</xdr:colOff>
                <xdr:row>19</xdr:row>
                <xdr:rowOff>114300</xdr:rowOff>
              </to>
            </anchor>
          </objectPr>
        </oleObject>
      </mc:Choice>
      <mc:Fallback>
        <oleObject progId="Equation.3" shapeId="1046" r:id="rId21"/>
      </mc:Fallback>
    </mc:AlternateContent>
    <mc:AlternateContent xmlns:mc="http://schemas.openxmlformats.org/markup-compatibility/2006">
      <mc:Choice Requires="x14">
        <oleObject progId="Equation.3" shapeId="1047" r:id="rId23">
          <objectPr defaultSize="0" r:id="rId24">
            <anchor moveWithCells="1" sizeWithCells="1">
              <from>
                <xdr:col>7</xdr:col>
                <xdr:colOff>114300</xdr:colOff>
                <xdr:row>19</xdr:row>
                <xdr:rowOff>114300</xdr:rowOff>
              </from>
              <to>
                <xdr:col>13</xdr:col>
                <xdr:colOff>19050</xdr:colOff>
                <xdr:row>23</xdr:row>
                <xdr:rowOff>38100</xdr:rowOff>
              </to>
            </anchor>
          </objectPr>
        </oleObject>
      </mc:Choice>
      <mc:Fallback>
        <oleObject progId="Equation.3" shapeId="1047" r:id="rId23"/>
      </mc:Fallback>
    </mc:AlternateContent>
    <mc:AlternateContent xmlns:mc="http://schemas.openxmlformats.org/markup-compatibility/2006">
      <mc:Choice Requires="x14">
        <oleObject progId="Equation.3" shapeId="1048" r:id="rId25">
          <objectPr defaultSize="0" autoPict="0" r:id="rId26">
            <anchor moveWithCells="1" sizeWithCells="1">
              <from>
                <xdr:col>12</xdr:col>
                <xdr:colOff>581025</xdr:colOff>
                <xdr:row>14</xdr:row>
                <xdr:rowOff>123825</xdr:rowOff>
              </from>
              <to>
                <xdr:col>17</xdr:col>
                <xdr:colOff>19050</xdr:colOff>
                <xdr:row>17</xdr:row>
                <xdr:rowOff>38100</xdr:rowOff>
              </to>
            </anchor>
          </objectPr>
        </oleObject>
      </mc:Choice>
      <mc:Fallback>
        <oleObject progId="Equation.3" shapeId="1048" r:id="rId25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27" name="Scroll Bar 13">
              <controlPr defaultSize="0" autoPict="0">
                <anchor moveWithCells="1">
                  <from>
                    <xdr:col>13</xdr:col>
                    <xdr:colOff>47625</xdr:colOff>
                    <xdr:row>4</xdr:row>
                    <xdr:rowOff>152400</xdr:rowOff>
                  </from>
                  <to>
                    <xdr:col>16</xdr:col>
                    <xdr:colOff>0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28" name="Scroll Bar 14">
              <controlPr defaultSize="0" autoPict="0">
                <anchor moveWithCells="1">
                  <from>
                    <xdr:col>13</xdr:col>
                    <xdr:colOff>152400</xdr:colOff>
                    <xdr:row>7</xdr:row>
                    <xdr:rowOff>0</xdr:rowOff>
                  </from>
                  <to>
                    <xdr:col>16</xdr:col>
                    <xdr:colOff>104775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9" name="Scroll Bar 21">
              <controlPr defaultSize="0" autoPict="0">
                <anchor moveWithCells="1">
                  <from>
                    <xdr:col>13</xdr:col>
                    <xdr:colOff>771525</xdr:colOff>
                    <xdr:row>9</xdr:row>
                    <xdr:rowOff>0</xdr:rowOff>
                  </from>
                  <to>
                    <xdr:col>16</xdr:col>
                    <xdr:colOff>295275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50:Z910"/>
  <sheetViews>
    <sheetView tabSelected="1" zoomScale="80" zoomScaleNormal="80" workbookViewId="0">
      <selection activeCell="V6" sqref="V5:V6"/>
    </sheetView>
  </sheetViews>
  <sheetFormatPr defaultRowHeight="12.75"/>
  <sheetData>
    <row r="50" spans="1:26">
      <c r="A50">
        <v>0</v>
      </c>
      <c r="B50">
        <v>0</v>
      </c>
      <c r="C50" s="13">
        <f>IF(B50&lt;CALCULATIONS!$M$9,Alfa1*SIN(miia*B50)-Alfa2*SIN(miib*B50),CURRENTX)</f>
        <v>0</v>
      </c>
      <c r="D50" s="14">
        <f>IF(B50&lt;CALCULATIONS!$M$9,-(Alfa1*COS(miia*B50)-Alfa2*COS(miib*B50)),CURRENTY)</f>
        <v>70</v>
      </c>
      <c r="G50">
        <f>0</f>
        <v>0</v>
      </c>
      <c r="H50">
        <v>0</v>
      </c>
      <c r="I50" s="13">
        <f>Aktina*SIN(epsilon*H50)*COS(D*H50)</f>
        <v>0</v>
      </c>
      <c r="J50" s="14">
        <f>Aktina*COS(epsilon*H50)*COS(D*H50)</f>
        <v>70</v>
      </c>
    </row>
    <row r="51" spans="1:26">
      <c r="A51">
        <f>A50+1</f>
        <v>1</v>
      </c>
      <c r="B51">
        <f t="shared" ref="B51:B114" si="0">B50+dt</f>
        <v>0.01</v>
      </c>
      <c r="C51" s="13">
        <f>IF(B51&lt;CALCULATIONS!$M$9,Alfa1*SIN(miia*B51)-Alfa2*SIN(miib*B51),CURRENTX)</f>
        <v>-2.9148442056654567E-3</v>
      </c>
      <c r="D51" s="14">
        <f>IF(B51&lt;CALCULATIONS!$M$9,-(Alfa1*COS(miia*B51)-Alfa2*COS(miib*B51)),CURRENTY)</f>
        <v>69.825109341585687</v>
      </c>
      <c r="G51">
        <f>G50+1</f>
        <v>1</v>
      </c>
      <c r="H51">
        <f t="shared" ref="H51:H114" si="1">H50+dt</f>
        <v>0.01</v>
      </c>
      <c r="I51" s="13">
        <f>IF(H51&lt;CALCULATIONS!$M$9,Aktina*SIN(epsilon*H51)*COS(D*H51),Aktina*SIN(epsilon*$M$9)*COS(D*$M$9))</f>
        <v>3.4592569951881575</v>
      </c>
      <c r="J51" s="14">
        <f>IF(H51&lt;CALCULATIONS!$M$9,Aktina*COS(epsilon*H51)*COS(D*H51),Aktina*COS(epsilon*$M$9)*COS(D*$M$9))</f>
        <v>69.127476009174359</v>
      </c>
      <c r="O51">
        <f>XRONOS</f>
        <v>5.39</v>
      </c>
      <c r="P51" s="7" t="s">
        <v>82</v>
      </c>
      <c r="Q51" s="7" t="s">
        <v>83</v>
      </c>
      <c r="R51" s="7" t="s">
        <v>84</v>
      </c>
      <c r="S51" s="7" t="s">
        <v>85</v>
      </c>
      <c r="W51" s="7" t="s">
        <v>93</v>
      </c>
      <c r="X51" s="7" t="s">
        <v>94</v>
      </c>
      <c r="Y51" s="7" t="s">
        <v>95</v>
      </c>
      <c r="Z51" s="7" t="s">
        <v>96</v>
      </c>
    </row>
    <row r="52" spans="1:26">
      <c r="A52">
        <f t="shared" ref="A52:A115" si="2">A51+1</f>
        <v>2</v>
      </c>
      <c r="B52">
        <f t="shared" si="0"/>
        <v>0.02</v>
      </c>
      <c r="C52" s="13">
        <f>IF(B52&lt;CALCULATIONS!$M$9,Alfa1*SIN(miia*B52)-Alfa2*SIN(miib*B52),CURRENTX)</f>
        <v>-2.3275058300551876E-2</v>
      </c>
      <c r="D52" s="14">
        <f>IF(B52&lt;CALCULATIONS!$M$9,-(Alfa1*COS(miia*B52)-Alfa2*COS(miib*B52)),CURRENTY)</f>
        <v>69.301747862603506</v>
      </c>
      <c r="G52">
        <f t="shared" ref="G52:G115" si="3">G51+1</f>
        <v>2</v>
      </c>
      <c r="H52">
        <f t="shared" si="1"/>
        <v>0.02</v>
      </c>
      <c r="I52" s="13">
        <f>IF(H52&lt;CALCULATIONS!$M$9,Aktina*SIN(epsilon*H52)*COS(D*H52),Aktina*SIN(epsilon*$M$9)*COS(D*$M$9))</f>
        <v>6.6762154029756244</v>
      </c>
      <c r="J52" s="14">
        <f>IF(H52&lt;CALCULATIONS!$M$9,Aktina*COS(epsilon*H52)*COS(D*H52),Aktina*COS(epsilon*$M$9)*COS(D*$M$9))</f>
        <v>66.539465014544447</v>
      </c>
      <c r="P52">
        <f>Aktina*SIN(epsilon*O51)*COS(D*O51)</f>
        <v>45.74311691021822</v>
      </c>
      <c r="Q52">
        <f>Aktina*COS(epsilon*O51)*COS(D*O51)</f>
        <v>-11.507920874332966</v>
      </c>
      <c r="R52">
        <f>Aktina*(epsilon*COS(epsilon*XRONOS)*COS(D*XRONOS)-SIN(epsilon*XRONOS)*D*SIN(D*XRONOS))</f>
        <v>694.84176834671644</v>
      </c>
      <c r="S52">
        <f>Aktina*(-epsilon*SIN(epsilon*O51)*COS(D*XRONOS)-D*COS(epsilon*XRONOS)*SIN(D*XRONOS))</f>
        <v>-417.99751130652447</v>
      </c>
      <c r="V52" s="7" t="s">
        <v>92</v>
      </c>
      <c r="W52">
        <f>-FVX/FVY</f>
        <v>1.6623107782983366</v>
      </c>
      <c r="X52">
        <f>1/SQRT(1+W52^2)</f>
        <v>0.51548602957529344</v>
      </c>
      <c r="Y52">
        <f>W52*X52</f>
        <v>0.85689798302522535</v>
      </c>
      <c r="Z52">
        <f>AXF_2*X52+AYF_2*Y52</f>
        <v>-10166.627402499918</v>
      </c>
    </row>
    <row r="53" spans="1:26">
      <c r="A53">
        <f t="shared" si="2"/>
        <v>3</v>
      </c>
      <c r="B53">
        <f t="shared" si="0"/>
        <v>0.03</v>
      </c>
      <c r="C53" s="13">
        <f>IF(B53&lt;CALCULATIONS!$M$9,Alfa1*SIN(miia*B53)-Alfa2*SIN(miib*B53),CURRENTX)</f>
        <v>-7.8308026670040221E-2</v>
      </c>
      <c r="D53" s="14">
        <f>IF(B53&lt;CALCULATIONS!$M$9,-(Alfa1*COS(miia*B53)-Alfa2*COS(miib*B53)),CURRENTY)</f>
        <v>68.433835049946111</v>
      </c>
      <c r="G53">
        <f t="shared" si="3"/>
        <v>3</v>
      </c>
      <c r="H53">
        <f t="shared" si="1"/>
        <v>0.03</v>
      </c>
      <c r="I53" s="13">
        <f>IF(H53&lt;CALCULATIONS!$M$9,Aktina*SIN(epsilon*H53)*COS(D*H53),Aktina*SIN(epsilon*XRONOS)*COS(D*XRONOS))</f>
        <v>9.4192793356793523</v>
      </c>
      <c r="J53" s="14">
        <f>IF(H53&lt;CALCULATIONS!$M$9,Aktina*COS(epsilon*H53)*COS(D*H53),Aktina*COS(epsilon*XRONOS)*COS(D*XRONOS))</f>
        <v>62.323523641234942</v>
      </c>
      <c r="P53">
        <f>Fcurrent_x</f>
        <v>-39.37738784576365</v>
      </c>
      <c r="Q53">
        <f>Fcurrenty</f>
        <v>-36.944890531202454</v>
      </c>
      <c r="V53">
        <f>(FVX^2+FVY^2)/AKATHETOS</f>
        <v>-64.205375310119365</v>
      </c>
      <c r="W53" s="7" t="s">
        <v>91</v>
      </c>
    </row>
    <row r="54" spans="1:26">
      <c r="A54">
        <f t="shared" si="2"/>
        <v>4</v>
      </c>
      <c r="B54">
        <f t="shared" si="0"/>
        <v>0.04</v>
      </c>
      <c r="C54" s="13">
        <f>IF(B54&lt;CALCULATIONS!$M$9,Alfa1*SIN(miia*B54)-Alfa2*SIN(miib*B54),CURRENTX)</f>
        <v>-0.18480744990101172</v>
      </c>
      <c r="D54" s="14">
        <f>IF(B54&lt;CALCULATIONS!$M$9,-(Alfa1*COS(miia*B54)-Alfa2*COS(miib*B54)),CURRENTY)</f>
        <v>67.227863492658599</v>
      </c>
      <c r="G54">
        <f t="shared" si="3"/>
        <v>4</v>
      </c>
      <c r="H54">
        <f t="shared" si="1"/>
        <v>0.04</v>
      </c>
      <c r="I54" s="13">
        <f>IF(H54&lt;CALCULATIONS!$M$9,Aktina*SIN(epsilon*H54)*COS(D*H54),Aktina*SIN(epsilon*XRONOS)*COS(D*XRONOS))</f>
        <v>11.47782120068053</v>
      </c>
      <c r="J54" s="14">
        <f>IF(H54&lt;CALCULATIONS!$M$9,Aktina*COS(epsilon*H54)*COS(D*H54),Aktina*COS(epsilon*XRONOS)*COS(D*XRONOS))</f>
        <v>56.621869617251775</v>
      </c>
      <c r="V54" s="7" t="s">
        <v>111</v>
      </c>
      <c r="W54">
        <f>FCUR_X+FCURV*X52</f>
        <v>12.646142914213215</v>
      </c>
    </row>
    <row r="55" spans="1:26">
      <c r="A55">
        <f t="shared" si="2"/>
        <v>5</v>
      </c>
      <c r="B55">
        <f t="shared" si="0"/>
        <v>0.05</v>
      </c>
      <c r="C55" s="13">
        <f>IF(B55&lt;CALCULATIONS!$M$9,Alfa1*SIN(miia*B55)-Alfa2*SIN(miib*B55),CURRENTX)</f>
        <v>-0.35892219777966616</v>
      </c>
      <c r="D55" s="14">
        <f>IF(B55&lt;CALCULATIONS!$M$9,-(Alfa1*COS(miia*B55)-Alfa2*COS(miib*B55)),CURRENTY)</f>
        <v>65.692839457272115</v>
      </c>
      <c r="G55">
        <f t="shared" si="3"/>
        <v>5</v>
      </c>
      <c r="H55">
        <f t="shared" si="1"/>
        <v>0.05</v>
      </c>
      <c r="I55" s="13">
        <f>IF(H55&lt;CALCULATIONS!$M$9,Aktina*SIN(epsilon*H55)*COS(D*H55),Aktina*SIN(epsilon*XRONOS)*COS(D*XRONOS))</f>
        <v>12.671590617129272</v>
      </c>
      <c r="J55" s="14">
        <f>IF(H55&lt;CALCULATIONS!$M$9,Aktina*COS(epsilon*H55)*COS(D*H55),Aktina*COS(epsilon*XRONOS)*COS(D*XRONOS))</f>
        <v>49.625970371547936</v>
      </c>
      <c r="V55" s="7" t="s">
        <v>112</v>
      </c>
      <c r="W55">
        <f>FCUR_Y+FCURV*Y52</f>
        <v>-66.525377476951846</v>
      </c>
    </row>
    <row r="56" spans="1:26">
      <c r="A56">
        <f t="shared" si="2"/>
        <v>6</v>
      </c>
      <c r="B56">
        <f t="shared" si="0"/>
        <v>6.0000000000000005E-2</v>
      </c>
      <c r="C56" s="13">
        <f>IF(B56&lt;CALCULATIONS!$M$9,Alfa1*SIN(miia*B56)-Alfa2*SIN(miib*B56),CURRENTX)</f>
        <v>-0.61595193164501971</v>
      </c>
      <c r="D56" s="14">
        <f>IF(B56&lt;CALCULATIONS!$M$9,-(Alfa1*COS(miia*B56)-Alfa2*COS(miib*B56)),CURRENTY)</f>
        <v>63.840200507087438</v>
      </c>
      <c r="G56">
        <f t="shared" si="3"/>
        <v>6</v>
      </c>
      <c r="H56">
        <f t="shared" si="1"/>
        <v>6.0000000000000005E-2</v>
      </c>
      <c r="I56" s="13">
        <f>IF(H56&lt;CALCULATIONS!$M$9,Aktina*SIN(epsilon*H56)*COS(D*H56),Aktina*SIN(epsilon*XRONOS)*COS(D*XRONOS))</f>
        <v>12.858881440026686</v>
      </c>
      <c r="J56" s="14">
        <f>IF(H56&lt;CALCULATIONS!$M$9,Aktina*COS(epsilon*H56)*COS(D*H56),Aktina*COS(epsilon*XRONOS)*COS(D*XRONOS))</f>
        <v>41.569267928522315</v>
      </c>
      <c r="O56" s="7" t="s">
        <v>107</v>
      </c>
      <c r="P56">
        <f>Aktina*(-epsilon^2*SIN(epsilon*XRONOS)*COS(D*XRONOS)-2*D*epsilon*COS(epsilon*XRONOS)*SIN(D*XRONOS)-D^2*SIN(epsilon*XRONOS)*COS(D*XRONOS))</f>
        <v>-11041.442649597977</v>
      </c>
    </row>
    <row r="57" spans="1:26">
      <c r="A57">
        <f t="shared" si="2"/>
        <v>7</v>
      </c>
      <c r="B57">
        <f t="shared" si="0"/>
        <v>7.0000000000000007E-2</v>
      </c>
      <c r="C57" s="13">
        <f>IF(B57&lt;CALCULATIONS!$M$9,Alfa1*SIN(miia*B57)-Alfa2*SIN(miib*B57),CURRENTX)</f>
        <v>-0.97015164570827217</v>
      </c>
      <c r="D57" s="14">
        <f>IF(B57&lt;CALCULATIONS!$M$9,-(Alfa1*COS(miia*B57)-Alfa2*COS(miib*B57)),CURRENTY)</f>
        <v>61.683710969515737</v>
      </c>
      <c r="G57">
        <f t="shared" si="3"/>
        <v>7</v>
      </c>
      <c r="H57">
        <f t="shared" si="1"/>
        <v>7.0000000000000007E-2</v>
      </c>
      <c r="I57" s="13">
        <f>IF(H57&lt;CALCULATIONS!$M$9,Aktina*SIN(epsilon*H57)*COS(D*H57),Aktina*SIN(epsilon*XRONOS)*COS(D*XRONOS))</f>
        <v>11.94312149627692</v>
      </c>
      <c r="J57" s="14">
        <f>IF(H57&lt;CALCULATIONS!$M$9,Aktina*COS(epsilon*H57)*COS(D*H57),Aktina*COS(epsilon*XRONOS)*COS(D*XRONOS))</f>
        <v>32.718326556465527</v>
      </c>
      <c r="O57" s="7" t="s">
        <v>108</v>
      </c>
      <c r="P57">
        <f>Aktina*(-epsilon^2*COS(epsilon*XRONOS)*COS(D*XRONOS)+2*epsilon*D*SIN(epsilon*XRONOS)*SIN(D*XRONOS)-D^2*COS(epsilon*XRONOS)*COS(D*XRONOS))</f>
        <v>-5222.2295523172179</v>
      </c>
      <c r="X57" s="7" t="s">
        <v>103</v>
      </c>
    </row>
    <row r="58" spans="1:26">
      <c r="A58">
        <f t="shared" si="2"/>
        <v>8</v>
      </c>
      <c r="B58">
        <f t="shared" si="0"/>
        <v>0.08</v>
      </c>
      <c r="C58" s="13">
        <f>IF(B58&lt;CALCULATIONS!$M$9,Alfa1*SIN(miia*B58)-Alfa2*SIN(miib*B58),CURRENTX)</f>
        <v>-1.4345471867481585</v>
      </c>
      <c r="D58" s="14">
        <f>IF(B58&lt;CALCULATIONS!$M$9,-(Alfa1*COS(miia*B58)-Alfa2*COS(miib*B58)),CURRENTY)</f>
        <v>59.239336271568497</v>
      </c>
      <c r="G58">
        <f t="shared" si="3"/>
        <v>8</v>
      </c>
      <c r="H58">
        <f t="shared" si="1"/>
        <v>0.08</v>
      </c>
      <c r="I58" s="13">
        <f>IF(H58&lt;CALCULATIONS!$M$9,Aktina*SIN(epsilon*H58)*COS(D*H58),Aktina*SIN(epsilon*XRONOS)*COS(D*XRONOS))</f>
        <v>9.8776129249693856</v>
      </c>
      <c r="J58" s="14">
        <f>IF(H58&lt;CALCULATIONS!$M$9,Aktina*COS(epsilon*H58)*COS(D*H58),Aktina*COS(epsilon*XRONOS)*COS(D*XRONOS))</f>
        <v>23.36275154660569</v>
      </c>
      <c r="W58">
        <v>0</v>
      </c>
      <c r="X58">
        <f t="shared" ref="X58:X89" si="4">FCX+FCURV*COS(W58)</f>
        <v>-51.55923239590615</v>
      </c>
      <c r="Y58">
        <f t="shared" ref="Y58:Y89" si="5">FCY+FCURV*SIN(W58)</f>
        <v>-66.525377476951846</v>
      </c>
    </row>
    <row r="59" spans="1:26">
      <c r="A59">
        <f t="shared" si="2"/>
        <v>9</v>
      </c>
      <c r="B59">
        <f t="shared" si="0"/>
        <v>0.09</v>
      </c>
      <c r="C59" s="13">
        <f>IF(B59&lt;CALCULATIONS!$M$9,Alfa1*SIN(miia*B59)-Alfa2*SIN(miib*B59),CURRENTX)</f>
        <v>-2.0207637005494625</v>
      </c>
      <c r="D59" s="14">
        <f>IF(B59&lt;CALCULATIONS!$M$9,-(Alfa1*COS(miia*B59)-Alfa2*COS(miib*B59)),CURRENTY)</f>
        <v>56.525097369440424</v>
      </c>
      <c r="G59">
        <f t="shared" si="3"/>
        <v>9</v>
      </c>
      <c r="H59">
        <f t="shared" si="1"/>
        <v>0.09</v>
      </c>
      <c r="I59" s="13">
        <f>IF(H59&lt;CALCULATIONS!$M$9,Aktina*SIN(epsilon*H59)*COS(D*H59),Aktina*SIN(epsilon*XRONOS)*COS(D*XRONOS))</f>
        <v>6.6682252437749163</v>
      </c>
      <c r="J59" s="14">
        <f>IF(H59&lt;CALCULATIONS!$M$9,Aktina*COS(epsilon*H59)*COS(D*H59),Aktina*COS(epsilon*XRONOS)*COS(D*XRONOS))</f>
        <v>13.804275575215216</v>
      </c>
      <c r="W59">
        <f>W58+2*PI()/100</f>
        <v>6.2831853071795868E-2</v>
      </c>
      <c r="X59">
        <f t="shared" si="4"/>
        <v>-51.432537754054536</v>
      </c>
      <c r="Y59">
        <f t="shared" si="5"/>
        <v>-70.556866349248793</v>
      </c>
    </row>
    <row r="60" spans="1:26">
      <c r="A60">
        <f t="shared" si="2"/>
        <v>10</v>
      </c>
      <c r="B60">
        <f t="shared" si="0"/>
        <v>9.9999999999999992E-2</v>
      </c>
      <c r="C60" s="13">
        <f>IF(B60&lt;CALCULATIONS!$M$9,Alfa1*SIN(miia*B60)-Alfa2*SIN(miib*B60),CURRENTX)</f>
        <v>-2.7388688226785547</v>
      </c>
      <c r="D60" s="14">
        <f>IF(B60&lt;CALCULATIONS!$M$9,-(Alfa1*COS(miia*B60)-Alfa2*COS(miib*B60)),CURRENTY)</f>
        <v>53.560906691807318</v>
      </c>
      <c r="G60">
        <f t="shared" si="3"/>
        <v>10</v>
      </c>
      <c r="H60">
        <f t="shared" si="1"/>
        <v>9.9999999999999992E-2</v>
      </c>
      <c r="I60" s="13">
        <f>IF(H60&lt;CALCULATIONS!$M$9,Aktina*SIN(epsilon*H60)*COS(D*H60),Aktina*SIN(epsilon*XRONOS)*COS(D*XRONOS))</f>
        <v>2.3739254706224888</v>
      </c>
      <c r="J60" s="14">
        <f>IF(H60&lt;CALCULATIONS!$M$9,Aktina*COS(epsilon*H60)*COS(D*H60),Aktina*COS(epsilon*XRONOS)*COS(D*XRONOS))</f>
        <v>4.3454414262349204</v>
      </c>
      <c r="Q60" s="15">
        <f>FVX/10</f>
        <v>69.484176834671644</v>
      </c>
      <c r="R60" s="15">
        <f>FVY/10</f>
        <v>-41.799751130652446</v>
      </c>
      <c r="S60">
        <f>AXF_2/100</f>
        <v>-110.41442649597977</v>
      </c>
      <c r="T60">
        <f>AYF_2/100</f>
        <v>-52.222295523172178</v>
      </c>
      <c r="W60">
        <f t="shared" ref="W60:W123" si="6">W59+2*PI()/100</f>
        <v>0.12566370614359174</v>
      </c>
      <c r="X60">
        <f t="shared" si="4"/>
        <v>-51.052953834369809</v>
      </c>
      <c r="Y60">
        <f t="shared" si="5"/>
        <v>-74.572444776778852</v>
      </c>
    </row>
    <row r="61" spans="1:26">
      <c r="A61">
        <f t="shared" si="2"/>
        <v>11</v>
      </c>
      <c r="B61">
        <f t="shared" si="0"/>
        <v>0.10999999999999999</v>
      </c>
      <c r="C61" s="13">
        <f>IF(B61&lt;CALCULATIONS!$M$9,Alfa1*SIN(miia*B61)-Alfa2*SIN(miib*B61),CURRENTX)</f>
        <v>-3.5972322819972682</v>
      </c>
      <c r="D61" s="14">
        <f>IF(B61&lt;CALCULATIONS!$M$9,-(Alfa1*COS(miia*B61)-Alfa2*COS(miib*B61)),CURRENTY)</f>
        <v>50.368387196040402</v>
      </c>
      <c r="G61">
        <f t="shared" si="3"/>
        <v>11</v>
      </c>
      <c r="H61">
        <f t="shared" si="1"/>
        <v>0.10999999999999999</v>
      </c>
      <c r="I61" s="13">
        <f>IF(H61&lt;CALCULATIONS!$M$9,Aktina*SIN(epsilon*H61)*COS(D*H61),Aktina*SIN(epsilon*XRONOS)*COS(D*XRONOS))</f>
        <v>-2.894883468464577</v>
      </c>
      <c r="J61" s="14">
        <f>IF(H61&lt;CALCULATIONS!$M$9,Aktina*COS(epsilon*H61)*COS(D*H61),Aktina*COS(epsilon*XRONOS)*COS(D*XRONOS))</f>
        <v>-4.7216748540418862</v>
      </c>
      <c r="Q61" s="15"/>
      <c r="R61" s="15"/>
      <c r="W61">
        <f t="shared" si="6"/>
        <v>0.1884955592153876</v>
      </c>
      <c r="X61">
        <f t="shared" si="4"/>
        <v>-50.421978681167566</v>
      </c>
      <c r="Y61">
        <f t="shared" si="5"/>
        <v>-78.556265106031844</v>
      </c>
    </row>
    <row r="62" spans="1:26">
      <c r="A62">
        <f t="shared" si="2"/>
        <v>12</v>
      </c>
      <c r="B62">
        <f t="shared" si="0"/>
        <v>0.11999999999999998</v>
      </c>
      <c r="C62" s="13">
        <f>IF(B62&lt;CALCULATIONS!$M$9,Alfa1*SIN(miia*B62)-Alfa2*SIN(miib*B62),CURRENTX)</f>
        <v>-4.6024034191996996</v>
      </c>
      <c r="D62" s="14">
        <f>IF(B62&lt;CALCULATIONS!$M$9,-(Alfa1*COS(miia*B62)-Alfa2*COS(miib*B62)),CURRENTY)</f>
        <v>46.970676300240704</v>
      </c>
      <c r="G62">
        <f t="shared" si="3"/>
        <v>12</v>
      </c>
      <c r="H62">
        <f t="shared" si="1"/>
        <v>0.11999999999999998</v>
      </c>
      <c r="I62" s="13">
        <f>IF(H62&lt;CALCULATIONS!$M$9,Aktina*SIN(epsilon*H62)*COS(D*H62),Aktina*SIN(epsilon*XRONOS)*COS(D*XRONOS))</f>
        <v>-8.9801566895626319</v>
      </c>
      <c r="J62" s="14">
        <f>IF(H62&lt;CALCULATIONS!$M$9,Aktina*COS(epsilon*H62)*COS(D*H62),Aktina*COS(epsilon*XRONOS)*COS(D*XRONOS))</f>
        <v>-13.126258637260008</v>
      </c>
      <c r="Q62" s="15">
        <f>FCUR_X</f>
        <v>45.74311691021822</v>
      </c>
      <c r="R62" s="15">
        <f>FCUR_Y</f>
        <v>-11.507920874332966</v>
      </c>
      <c r="S62" s="15">
        <f>FCUR_X</f>
        <v>45.74311691021822</v>
      </c>
      <c r="T62" s="15">
        <f>FCUR_Y</f>
        <v>-11.507920874332966</v>
      </c>
      <c r="W62">
        <f t="shared" si="6"/>
        <v>0.25132741228718347</v>
      </c>
      <c r="X62">
        <f t="shared" si="4"/>
        <v>-49.542102465112364</v>
      </c>
      <c r="Y62">
        <f t="shared" si="5"/>
        <v>-82.492605018202582</v>
      </c>
    </row>
    <row r="63" spans="1:26">
      <c r="A63">
        <f t="shared" si="2"/>
        <v>13</v>
      </c>
      <c r="B63">
        <f t="shared" si="0"/>
        <v>0.12999999999999998</v>
      </c>
      <c r="C63" s="13">
        <f>IF(B63&lt;CALCULATIONS!$M$9,Alfa1*SIN(miia*B63)-Alfa2*SIN(miib*B63),CURRENTX)</f>
        <v>-5.7590079412806716</v>
      </c>
      <c r="D63" s="14">
        <f>IF(B63&lt;CALCULATIONS!$M$9,-(Alfa1*COS(miia*B63)-Alfa2*COS(miib*B63)),CURRENTY)</f>
        <v>43.392216600196321</v>
      </c>
      <c r="G63">
        <f t="shared" si="3"/>
        <v>13</v>
      </c>
      <c r="H63">
        <f t="shared" si="1"/>
        <v>0.12999999999999998</v>
      </c>
      <c r="I63" s="13">
        <f>IF(H63&lt;CALCULATIONS!$M$9,Aktina*SIN(epsilon*H63)*COS(D*H63),Aktina*SIN(epsilon*XRONOS)*COS(D*XRONOS))</f>
        <v>-15.68198847585049</v>
      </c>
      <c r="J63" s="14">
        <f>IF(H63&lt;CALCULATIONS!$M$9,Aktina*COS(epsilon*H63)*COS(D*H63),Aktina*COS(epsilon*XRONOS)*COS(D*XRONOS))</f>
        <v>-20.628647366052579</v>
      </c>
      <c r="Q63" s="15">
        <f>Q62+Q60</f>
        <v>115.22729374488986</v>
      </c>
      <c r="R63" s="15">
        <f>R62+R60</f>
        <v>-53.307672004985413</v>
      </c>
      <c r="S63" s="15">
        <f>S62+S60</f>
        <v>-64.671309585761549</v>
      </c>
      <c r="T63" s="15">
        <f>T62+T60</f>
        <v>-63.730216397505146</v>
      </c>
      <c r="W63">
        <f t="shared" si="6"/>
        <v>0.31415926535897931</v>
      </c>
      <c r="X63">
        <f t="shared" si="4"/>
        <v>-48.41679765565177</v>
      </c>
      <c r="Y63">
        <f t="shared" si="5"/>
        <v>-86.36592957800039</v>
      </c>
    </row>
    <row r="64" spans="1:26">
      <c r="A64">
        <f t="shared" si="2"/>
        <v>14</v>
      </c>
      <c r="B64">
        <f t="shared" si="0"/>
        <v>0.13999999999999999</v>
      </c>
      <c r="C64" s="13">
        <f>IF(B64&lt;CALCULATIONS!$M$9,Alfa1*SIN(miia*B64)-Alfa2*SIN(miib*B64),CURRENTX)</f>
        <v>-7.0696650380281767</v>
      </c>
      <c r="D64" s="14">
        <f>IF(B64&lt;CALCULATIONS!$M$9,-(Alfa1*COS(miia*B64)-Alfa2*COS(miib*B64)),CURRENTY)</f>
        <v>39.658535407615084</v>
      </c>
      <c r="G64">
        <f t="shared" si="3"/>
        <v>14</v>
      </c>
      <c r="H64">
        <f t="shared" si="1"/>
        <v>0.13999999999999999</v>
      </c>
      <c r="I64" s="13">
        <f>IF(H64&lt;CALCULATIONS!$M$9,Aktina*SIN(epsilon*H64)*COS(D*H64),Aktina*SIN(epsilon*XRONOS)*COS(D*XRONOS))</f>
        <v>-22.766155294139416</v>
      </c>
      <c r="J64" s="14">
        <f>IF(H64&lt;CALCULATIONS!$M$9,Aktina*COS(epsilon*H64)*COS(D*H64),Aktina*COS(epsilon*XRONOS)*COS(D*XRONOS))</f>
        <v>-27.028931921894589</v>
      </c>
      <c r="Q64" s="16">
        <f>-1/20*R60+18/20*Q60+Q62</f>
        <v>110.36886361795533</v>
      </c>
      <c r="R64" s="16">
        <f>1/20*Q60+18/20*R60+R62</f>
        <v>-45.653488050186581</v>
      </c>
      <c r="S64" s="16">
        <f>-1/20*T60+18/20*S60+S62</f>
        <v>-51.018752160004965</v>
      </c>
      <c r="T64" s="16">
        <f>1/20*S60+18/20*T60+T62</f>
        <v>-64.028708169986913</v>
      </c>
      <c r="W64">
        <f t="shared" si="6"/>
        <v>0.37699111843077515</v>
      </c>
      <c r="X64">
        <f t="shared" si="4"/>
        <v>-47.050505316765872</v>
      </c>
      <c r="Y64">
        <f t="shared" si="5"/>
        <v>-90.160952542941402</v>
      </c>
    </row>
    <row r="65" spans="1:25">
      <c r="A65">
        <f t="shared" si="2"/>
        <v>15</v>
      </c>
      <c r="B65">
        <f t="shared" si="0"/>
        <v>0.15</v>
      </c>
      <c r="C65" s="13">
        <f>IF(B65&lt;CALCULATIONS!$M$9,Alfa1*SIN(miia*B65)-Alfa2*SIN(miib*B65),CURRENTX)</f>
        <v>-8.5349257803276544</v>
      </c>
      <c r="D65" s="14">
        <f>IF(B65&lt;CALCULATIONS!$M$9,-(Alfa1*COS(miia*B65)-Alfa2*COS(miib*B65)),CURRENTY)</f>
        <v>35.796015253024713</v>
      </c>
      <c r="G65">
        <f t="shared" si="3"/>
        <v>15</v>
      </c>
      <c r="H65">
        <f t="shared" si="1"/>
        <v>0.15</v>
      </c>
      <c r="I65" s="13">
        <f>IF(H65&lt;CALCULATIONS!$M$9,Aktina*SIN(epsilon*H65)*COS(D*H65),Aktina*SIN(epsilon*XRONOS)*COS(D*XRONOS))</f>
        <v>-29.973124249046553</v>
      </c>
      <c r="J65" s="14">
        <f>IF(H65&lt;CALCULATIONS!$M$9,Aktina*COS(epsilon*H65)*COS(D*H65),Aktina*COS(epsilon*XRONOS)*COS(D*XRONOS))</f>
        <v>-32.173935322645995</v>
      </c>
      <c r="Q65" s="16">
        <f>1/20*R60+18/20*Q60+Q62</f>
        <v>106.18888850489009</v>
      </c>
      <c r="R65" s="16">
        <f>-1/20*Q60+18/20*R60+R62</f>
        <v>-52.601905733653751</v>
      </c>
      <c r="S65" s="16">
        <f>1/20*T60+18/20*S60+S62</f>
        <v>-56.240981712322196</v>
      </c>
      <c r="T65" s="16">
        <f>-1/20*S60+18/20*T60+T62</f>
        <v>-52.987265520388938</v>
      </c>
      <c r="W65">
        <f t="shared" si="6"/>
        <v>0.43982297150257099</v>
      </c>
      <c r="X65">
        <f t="shared" si="4"/>
        <v>-45.44861758011664</v>
      </c>
      <c r="Y65">
        <f t="shared" si="5"/>
        <v>-93.862696691164075</v>
      </c>
    </row>
    <row r="66" spans="1:25">
      <c r="A66">
        <f t="shared" si="2"/>
        <v>16</v>
      </c>
      <c r="B66">
        <f t="shared" si="0"/>
        <v>0.16</v>
      </c>
      <c r="C66" s="13">
        <f>IF(B66&lt;CALCULATIONS!$M$9,Alfa1*SIN(miia*B66)-Alfa2*SIN(miib*B66),CURRENTX)</f>
        <v>-10.153233504342609</v>
      </c>
      <c r="D66" s="14">
        <f>IF(B66&lt;CALCULATIONS!$M$9,-(Alfa1*COS(miia*B66)-Alfa2*COS(miib*B66)),CURRENTY)</f>
        <v>31.83165758250431</v>
      </c>
      <c r="G66">
        <f t="shared" si="3"/>
        <v>16</v>
      </c>
      <c r="H66">
        <f t="shared" si="1"/>
        <v>0.16</v>
      </c>
      <c r="I66" s="13">
        <f>IF(H66&lt;CALCULATIONS!$M$9,Aktina*SIN(epsilon*H66)*COS(D*H66),Aktina*SIN(epsilon*XRONOS)*COS(D*XRONOS))</f>
        <v>-37.028171126417973</v>
      </c>
      <c r="J66" s="14">
        <f>IF(H66&lt;CALCULATIONS!$M$9,Aktina*COS(epsilon*H66)*COS(D*H66),Aktina*COS(epsilon*XRONOS)*COS(D*XRONOS))</f>
        <v>-35.962300433361456</v>
      </c>
      <c r="Q66" s="15">
        <f>Q63</f>
        <v>115.22729374488986</v>
      </c>
      <c r="R66" s="15">
        <f>R63</f>
        <v>-53.307672004985413</v>
      </c>
      <c r="S66" s="15">
        <f>S63</f>
        <v>-64.671309585761549</v>
      </c>
      <c r="T66" s="15">
        <f>T63</f>
        <v>-63.730216397505146</v>
      </c>
      <c r="W66">
        <f t="shared" si="6"/>
        <v>0.50265482457436683</v>
      </c>
      <c r="X66">
        <f t="shared" si="4"/>
        <v>-43.617456364767733</v>
      </c>
      <c r="Y66">
        <f t="shared" si="5"/>
        <v>-97.456552929681408</v>
      </c>
    </row>
    <row r="67" spans="1:25">
      <c r="A67">
        <f t="shared" si="2"/>
        <v>17</v>
      </c>
      <c r="B67">
        <f t="shared" si="0"/>
        <v>0.17</v>
      </c>
      <c r="C67" s="13">
        <f>IF(B67&lt;CALCULATIONS!$M$9,Alfa1*SIN(miia*B67)-Alfa2*SIN(miib*B67),CURRENTX)</f>
        <v>-11.920906662656058</v>
      </c>
      <c r="D67" s="14">
        <f>IF(B67&lt;CALCULATIONS!$M$9,-(Alfa1*COS(miia*B67)-Alfa2*COS(miib*B67)),CURRENTY)</f>
        <v>27.79284194107025</v>
      </c>
      <c r="G67">
        <f t="shared" si="3"/>
        <v>17</v>
      </c>
      <c r="H67">
        <f t="shared" si="1"/>
        <v>0.17</v>
      </c>
      <c r="I67" s="13">
        <f>IF(H67&lt;CALCULATIONS!$M$9,Aktina*SIN(epsilon*H67)*COS(D*H67),Aktina*SIN(epsilon*XRONOS)*COS(D*XRONOS))</f>
        <v>-43.652206936775507</v>
      </c>
      <c r="J67" s="14">
        <f>IF(H67&lt;CALCULATIONS!$M$9,Aktina*COS(epsilon*H67)*COS(D*H67),Aktina*COS(epsilon*XRONOS)*COS(D*XRONOS))</f>
        <v>-38.347494040624504</v>
      </c>
      <c r="W67">
        <f t="shared" si="6"/>
        <v>0.56548667764616267</v>
      </c>
      <c r="X67">
        <f t="shared" si="4"/>
        <v>-41.564248427458175</v>
      </c>
      <c r="Y67">
        <f t="shared" si="5"/>
        <v>-100.9283379497967</v>
      </c>
    </row>
    <row r="68" spans="1:25">
      <c r="A68">
        <f t="shared" si="2"/>
        <v>18</v>
      </c>
      <c r="B68">
        <f t="shared" si="0"/>
        <v>0.18000000000000002</v>
      </c>
      <c r="C68" s="13">
        <f>IF(B68&lt;CALCULATIONS!$M$9,Alfa1*SIN(miia*B68)-Alfa2*SIN(miib*B68),CURRENTX)</f>
        <v>-13.832144395458009</v>
      </c>
      <c r="D68" s="14">
        <f>IF(B68&lt;CALCULATIONS!$M$9,-(Alfa1*COS(miia*B68)-Alfa2*COS(miib*B68)),CURRENTY)</f>
        <v>23.707082976458967</v>
      </c>
      <c r="G68">
        <f t="shared" si="3"/>
        <v>18</v>
      </c>
      <c r="H68">
        <f t="shared" si="1"/>
        <v>0.18000000000000002</v>
      </c>
      <c r="I68" s="13">
        <f>IF(H68&lt;CALCULATIONS!$M$9,Aktina*SIN(epsilon*H68)*COS(D*H68),Aktina*SIN(epsilon*XRONOS)*COS(D*XRONOS))</f>
        <v>-49.572882596056672</v>
      </c>
      <c r="J68" s="14">
        <f>IF(H68&lt;CALCULATIONS!$M$9,Aktina*COS(epsilon*H68)*COS(D*H68),Aktina*COS(epsilon*XRONOS)*COS(D*XRONOS))</f>
        <v>-39.338617885953191</v>
      </c>
      <c r="M68" s="7" t="s">
        <v>116</v>
      </c>
      <c r="W68">
        <f t="shared" si="6"/>
        <v>0.62831853071795851</v>
      </c>
      <c r="X68">
        <f t="shared" si="4"/>
        <v>-39.297096841895012</v>
      </c>
      <c r="Y68">
        <f t="shared" si="5"/>
        <v>-104.26435020214328</v>
      </c>
    </row>
    <row r="69" spans="1:25">
      <c r="A69">
        <f t="shared" si="2"/>
        <v>19</v>
      </c>
      <c r="B69">
        <f t="shared" si="0"/>
        <v>0.19000000000000003</v>
      </c>
      <c r="C69" s="13">
        <f>IF(B69&lt;CALCULATIONS!$M$9,Alfa1*SIN(miia*B69)-Alfa2*SIN(miib*B69),CURRENTX)</f>
        <v>-15.879054844131108</v>
      </c>
      <c r="D69" s="14">
        <f>IF(B69&lt;CALCULATIONS!$M$9,-(Alfa1*COS(miia*B69)-Alfa2*COS(miib*B69)),CURRENTY)</f>
        <v>19.601787614832801</v>
      </c>
      <c r="G69">
        <f t="shared" si="3"/>
        <v>19</v>
      </c>
      <c r="H69">
        <f t="shared" si="1"/>
        <v>0.19000000000000003</v>
      </c>
      <c r="I69" s="13">
        <f>IF(H69&lt;CALCULATIONS!$M$9,Aktina*SIN(epsilon*H69)*COS(D*H69),Aktina*SIN(epsilon*XRONOS)*COS(D*XRONOS))</f>
        <v>-54.535529252054687</v>
      </c>
      <c r="J69" s="14">
        <f>IF(H69&lt;CALCULATIONS!$M$9,Aktina*COS(epsilon*H69)*COS(D*H69),Aktina*COS(epsilon*XRONOS)*COS(D*XRONOS))</f>
        <v>-38.999004757227205</v>
      </c>
      <c r="W69">
        <f t="shared" si="6"/>
        <v>0.69115038378975435</v>
      </c>
      <c r="X69">
        <f t="shared" si="4"/>
        <v>-36.82494901962346</v>
      </c>
      <c r="Y69">
        <f t="shared" si="5"/>
        <v>-107.45142397044015</v>
      </c>
    </row>
    <row r="70" spans="1:25">
      <c r="A70">
        <f t="shared" si="2"/>
        <v>20</v>
      </c>
      <c r="B70">
        <f t="shared" si="0"/>
        <v>0.20000000000000004</v>
      </c>
      <c r="C70" s="13">
        <f>IF(B70&lt;CALCULATIONS!$M$9,Alfa1*SIN(miia*B70)-Alfa2*SIN(miib*B70),CURRENTX)</f>
        <v>-18.051705998435942</v>
      </c>
      <c r="D70" s="14">
        <f>IF(B70&lt;CALCULATIONS!$M$9,-(Alfa1*COS(miia*B70)-Alfa2*COS(miib*B70)),CURRENTY)</f>
        <v>15.504014754413181</v>
      </c>
      <c r="G70">
        <f t="shared" si="3"/>
        <v>20</v>
      </c>
      <c r="H70">
        <f t="shared" si="1"/>
        <v>0.20000000000000004</v>
      </c>
      <c r="I70" s="13">
        <f>IF(H70&lt;CALCULATIONS!$M$9,Aktina*SIN(epsilon*H70)*COS(D*H70),Aktina*SIN(epsilon*XRONOS)*COS(D*XRONOS))</f>
        <v>-58.313497274676358</v>
      </c>
      <c r="J70" s="14">
        <f>IF(H70&lt;CALCULATIONS!$M$9,Aktina*COS(epsilon*H70)*COS(D*H70),Aktina*COS(epsilon*XRONOS)*COS(D*XRONOS))</f>
        <v>-37.442666009376389</v>
      </c>
      <c r="W70">
        <f t="shared" si="6"/>
        <v>0.75398223686155019</v>
      </c>
      <c r="X70">
        <f t="shared" si="4"/>
        <v>-34.157561398681089</v>
      </c>
      <c r="Y70">
        <f t="shared" si="5"/>
        <v>-110.47698133055933</v>
      </c>
    </row>
    <row r="71" spans="1:25">
      <c r="A71">
        <f t="shared" si="2"/>
        <v>21</v>
      </c>
      <c r="B71">
        <f t="shared" si="0"/>
        <v>0.21000000000000005</v>
      </c>
      <c r="C71" s="13">
        <f>IF(B71&lt;CALCULATIONS!$M$9,Alfa1*SIN(miia*B71)-Alfa2*SIN(miib*B71),CURRENTX)</f>
        <v>-20.338198639247082</v>
      </c>
      <c r="D71" s="14">
        <f>IF(B71&lt;CALCULATIONS!$M$9,-(Alfa1*COS(miia*B71)-Alfa2*COS(miib*B71)),CURRENTY)</f>
        <v>11.440239794283896</v>
      </c>
      <c r="G71">
        <f t="shared" si="3"/>
        <v>21</v>
      </c>
      <c r="H71">
        <f t="shared" si="1"/>
        <v>0.21000000000000005</v>
      </c>
      <c r="I71" s="13">
        <f>IF(H71&lt;CALCULATIONS!$M$9,Aktina*SIN(epsilon*H71)*COS(D*H71),Aktina*SIN(epsilon*XRONOS)*COS(D*XRONOS))</f>
        <v>-60.717479867186178</v>
      </c>
      <c r="J71" s="14">
        <f>IF(H71&lt;CALCULATIONS!$M$9,Aktina*COS(epsilon*H71)*COS(D*H71),Aktina*COS(epsilon*XRONOS)*COS(D*XRONOS))</f>
        <v>-34.828742407919478</v>
      </c>
      <c r="W71">
        <f t="shared" si="6"/>
        <v>0.81681408993334603</v>
      </c>
      <c r="X71">
        <f t="shared" si="4"/>
        <v>-31.305460939394287</v>
      </c>
      <c r="Y71">
        <f t="shared" si="5"/>
        <v>-113.32908178984613</v>
      </c>
    </row>
    <row r="72" spans="1:25">
      <c r="A72">
        <f t="shared" si="2"/>
        <v>22</v>
      </c>
      <c r="B72">
        <f t="shared" si="0"/>
        <v>0.22000000000000006</v>
      </c>
      <c r="C72" s="13">
        <f>IF(B72&lt;CALCULATIONS!$M$9,Alfa1*SIN(miia*B72)-Alfa2*SIN(miib*B72),CURRENTX)</f>
        <v>-22.724760713743226</v>
      </c>
      <c r="D72" s="14">
        <f>IF(B72&lt;CALCULATIONS!$M$9,-(Alfa1*COS(miia*B72)-Alfa2*COS(miib*B72)),CURRENTY)</f>
        <v>7.4361262639021835</v>
      </c>
      <c r="G72">
        <f t="shared" si="3"/>
        <v>22</v>
      </c>
      <c r="H72">
        <f t="shared" si="1"/>
        <v>0.22000000000000006</v>
      </c>
      <c r="I72" s="13">
        <f>IF(H72&lt;CALCULATIONS!$M$9,Aktina*SIN(epsilon*H72)*COS(D*H72),Aktina*SIN(epsilon*XRONOS)*COS(D*XRONOS))</f>
        <v>-61.60344671981872</v>
      </c>
      <c r="J72" s="14">
        <f>IF(H72&lt;CALCULATIONS!$M$9,Aktina*COS(epsilon*H72)*COS(D*H72),Aktina*COS(epsilon*XRONOS)*COS(D*XRONOS))</f>
        <v>-31.354189553181765</v>
      </c>
      <c r="W72">
        <f t="shared" si="6"/>
        <v>0.87964594300514187</v>
      </c>
      <c r="X72">
        <f t="shared" si="4"/>
        <v>-28.279903579275093</v>
      </c>
      <c r="Y72">
        <f t="shared" si="5"/>
        <v>-115.99646941078851</v>
      </c>
    </row>
    <row r="73" spans="1:25">
      <c r="A73">
        <f t="shared" si="2"/>
        <v>23</v>
      </c>
      <c r="B73">
        <f t="shared" si="0"/>
        <v>0.23000000000000007</v>
      </c>
      <c r="C73" s="13">
        <f>IF(B73&lt;CALCULATIONS!$M$9,Alfa1*SIN(miia*B73)-Alfa2*SIN(miib*B73),CURRENTX)</f>
        <v>-25.19586226136753</v>
      </c>
      <c r="D73" s="14">
        <f>IF(B73&lt;CALCULATIONS!$M$9,-(Alfa1*COS(miia*B73)-Alfa2*COS(miib*B73)),CURRENTY)</f>
        <v>3.5163067447314127</v>
      </c>
      <c r="G73">
        <f t="shared" si="3"/>
        <v>23</v>
      </c>
      <c r="H73">
        <f t="shared" si="1"/>
        <v>0.23000000000000007</v>
      </c>
      <c r="I73" s="13">
        <f>IF(H73&lt;CALCULATIONS!$M$9,Aktina*SIN(epsilon*H73)*COS(D*H73),Aktina*SIN(epsilon*XRONOS)*COS(D*XRONOS))</f>
        <v>-60.878867553356443</v>
      </c>
      <c r="J73" s="14">
        <f>IF(H73&lt;CALCULATIONS!$M$9,Aktina*COS(epsilon*H73)*COS(D*H73),Aktina*COS(epsilon*XRONOS)*COS(D*XRONOS))</f>
        <v>-27.244999187520719</v>
      </c>
      <c r="W73">
        <f t="shared" si="6"/>
        <v>0.94247779607693771</v>
      </c>
      <c r="X73">
        <f t="shared" si="4"/>
        <v>-25.092829810978238</v>
      </c>
      <c r="Y73">
        <f t="shared" si="5"/>
        <v>-118.46861723306006</v>
      </c>
    </row>
    <row r="74" spans="1:25">
      <c r="A74">
        <f t="shared" si="2"/>
        <v>24</v>
      </c>
      <c r="B74">
        <f t="shared" si="0"/>
        <v>0.24000000000000007</v>
      </c>
      <c r="C74" s="13">
        <f>IF(B74&lt;CALCULATIONS!$M$9,Alfa1*SIN(miia*B74)-Alfa2*SIN(miib*B74),CURRENTX)</f>
        <v>-27.734349798943732</v>
      </c>
      <c r="D74" s="14">
        <f>IF(B74&lt;CALCULATIONS!$M$9,-(Alfa1*COS(miia*B74)-Alfa2*COS(miib*B74)),CURRENTY)</f>
        <v>-0.2958248203843219</v>
      </c>
      <c r="G74">
        <f t="shared" si="3"/>
        <v>24</v>
      </c>
      <c r="H74">
        <f t="shared" si="1"/>
        <v>0.24000000000000007</v>
      </c>
      <c r="I74" s="13">
        <f>IF(H74&lt;CALCULATIONS!$M$9,Aktina*SIN(epsilon*H74)*COS(D*H74),Aktina*SIN(epsilon*XRONOS)*COS(D*XRONOS))</f>
        <v>-58.506972628544681</v>
      </c>
      <c r="J74" s="14">
        <f>IF(H74&lt;CALCULATIONS!$M$9,Aktina*COS(epsilon*H74)*COS(D*H74),Aktina*COS(epsilon*XRONOS)*COS(D*XRONOS))</f>
        <v>-22.746315623562928</v>
      </c>
      <c r="W74">
        <f t="shared" si="6"/>
        <v>1.0053096491487337</v>
      </c>
      <c r="X74">
        <f t="shared" si="4"/>
        <v>-21.756817558631653</v>
      </c>
      <c r="Y74">
        <f t="shared" si="5"/>
        <v>-120.73576881862323</v>
      </c>
    </row>
    <row r="75" spans="1:25">
      <c r="A75">
        <f t="shared" si="2"/>
        <v>25</v>
      </c>
      <c r="B75">
        <f t="shared" si="0"/>
        <v>0.25000000000000006</v>
      </c>
      <c r="C75" s="13">
        <f>IF(B75&lt;CALCULATIONS!$M$9,Alfa1*SIN(miia*B75)-Alfa2*SIN(miib*B75),CURRENTX)</f>
        <v>-30.32159887416838</v>
      </c>
      <c r="D75" s="14">
        <f>IF(B75&lt;CALCULATIONS!$M$9,-(Alfa1*COS(miia*B75)-Alfa2*COS(miib*B75)),CURRENTY)</f>
        <v>-3.9783074509825997</v>
      </c>
      <c r="G75">
        <f t="shared" si="3"/>
        <v>25</v>
      </c>
      <c r="H75">
        <f t="shared" si="1"/>
        <v>0.25000000000000006</v>
      </c>
      <c r="I75" s="13">
        <f>IF(H75&lt;CALCULATIONS!$M$9,Aktina*SIN(epsilon*H75)*COS(D*H75),Aktina*SIN(epsilon*XRONOS)*COS(D*XRONOS))</f>
        <v>-54.508874656848292</v>
      </c>
      <c r="J75" s="14">
        <f>IF(H75&lt;CALCULATIONS!$M$9,Aktina*COS(epsilon*H75)*COS(D*H75),Aktina*COS(epsilon*XRONOS)*COS(D*XRONOS))</f>
        <v>-18.111850052929736</v>
      </c>
      <c r="W75">
        <f t="shared" si="6"/>
        <v>1.0681415022205296</v>
      </c>
      <c r="X75">
        <f t="shared" si="4"/>
        <v>-18.285032538516351</v>
      </c>
      <c r="Y75">
        <f t="shared" si="5"/>
        <v>-122.78897675593279</v>
      </c>
    </row>
    <row r="76" spans="1:25">
      <c r="A76">
        <f t="shared" si="2"/>
        <v>26</v>
      </c>
      <c r="B76">
        <f t="shared" si="0"/>
        <v>0.26000000000000006</v>
      </c>
      <c r="C76" s="13">
        <f>IF(B76&lt;CALCULATIONS!$M$9,Alfa1*SIN(miia*B76)-Alfa2*SIN(miib*B76),CURRENTX)</f>
        <v>-32.937683310301523</v>
      </c>
      <c r="D76" s="14">
        <f>IF(B76&lt;CALCULATIONS!$M$9,-(Alfa1*COS(miia*B76)-Alfa2*COS(miib*B76)),CURRENTY)</f>
        <v>-7.5107922427947109</v>
      </c>
      <c r="G76">
        <f t="shared" si="3"/>
        <v>26</v>
      </c>
      <c r="H76">
        <f t="shared" si="1"/>
        <v>0.26000000000000006</v>
      </c>
      <c r="I76" s="13">
        <f>IF(H76&lt;CALCULATIONS!$M$9,Aktina*SIN(epsilon*H76)*COS(D*H76),Aktina*SIN(epsilon*XRONOS)*COS(D*XRONOS))</f>
        <v>-48.963460963956585</v>
      </c>
      <c r="J76" s="14">
        <f>IF(H76&lt;CALCULATIONS!$M$9,Aktina*COS(epsilon*H76)*COS(D*H76),Aktina*COS(epsilon*XRONOS)*COS(D*XRONOS))</f>
        <v>-13.593022872399935</v>
      </c>
      <c r="W76">
        <f t="shared" si="6"/>
        <v>1.1309733552923256</v>
      </c>
      <c r="X76">
        <f t="shared" si="4"/>
        <v>-14.691176299999015</v>
      </c>
      <c r="Y76">
        <f t="shared" si="5"/>
        <v>-124.62013797128171</v>
      </c>
    </row>
    <row r="77" spans="1:25">
      <c r="A77">
        <f t="shared" si="2"/>
        <v>27</v>
      </c>
      <c r="B77">
        <f t="shared" si="0"/>
        <v>0.27000000000000007</v>
      </c>
      <c r="C77" s="13">
        <f>IF(B77&lt;CALCULATIONS!$M$9,Alfa1*SIN(miia*B77)-Alfa2*SIN(miib*B77),CURRENTX)</f>
        <v>-35.561559493121401</v>
      </c>
      <c r="D77" s="14">
        <f>IF(B77&lt;CALCULATIONS!$M$9,-(Alfa1*COS(miia*B77)-Alfa2*COS(miib*B77)),CURRENTY)</f>
        <v>-10.874704582722842</v>
      </c>
      <c r="G77">
        <f t="shared" si="3"/>
        <v>27</v>
      </c>
      <c r="H77">
        <f t="shared" si="1"/>
        <v>0.27000000000000007</v>
      </c>
      <c r="I77" s="13">
        <f>IF(H77&lt;CALCULATIONS!$M$9,Aktina*SIN(epsilon*H77)*COS(D*H77),Aktina*SIN(epsilon*XRONOS)*COS(D*XRONOS))</f>
        <v>-42.005052872643567</v>
      </c>
      <c r="J77" s="14">
        <f>IF(H77&lt;CALCULATIONS!$M$9,Aktina*COS(epsilon*H77)*COS(D*H77),Aktina*COS(epsilon*XRONOS)*COS(D*XRONOS))</f>
        <v>-9.4282743126049162</v>
      </c>
      <c r="W77">
        <f t="shared" si="6"/>
        <v>1.1938052083641215</v>
      </c>
      <c r="X77">
        <f t="shared" si="4"/>
        <v>-10.989432151776338</v>
      </c>
      <c r="Y77">
        <f t="shared" si="5"/>
        <v>-126.22202570793092</v>
      </c>
    </row>
    <row r="78" spans="1:25">
      <c r="A78">
        <f t="shared" si="2"/>
        <v>28</v>
      </c>
      <c r="B78">
        <f t="shared" si="0"/>
        <v>0.28000000000000008</v>
      </c>
      <c r="C78" s="13">
        <f>IF(B78&lt;CALCULATIONS!$M$9,Alfa1*SIN(miia*B78)-Alfa2*SIN(miib*B78),CURRENTX)</f>
        <v>-38.171263895823714</v>
      </c>
      <c r="D78" s="14">
        <f>IF(B78&lt;CALCULATIONS!$M$9,-(Alfa1*COS(miia*B78)-Alfa2*COS(miib*B78)),CURRENTY)</f>
        <v>-14.053387946924135</v>
      </c>
      <c r="G78">
        <f t="shared" si="3"/>
        <v>28</v>
      </c>
      <c r="H78">
        <f t="shared" si="1"/>
        <v>0.28000000000000008</v>
      </c>
      <c r="I78" s="13">
        <f>IF(H78&lt;CALCULATIONS!$M$9,Aktina*SIN(epsilon*H78)*COS(D*H78),Aktina*SIN(epsilon*XRONOS)*COS(D*XRONOS))</f>
        <v>-33.818917580987858</v>
      </c>
      <c r="J78" s="14">
        <f>IF(H78&lt;CALCULATIONS!$M$9,Aktina*COS(epsilon*H78)*COS(D*H78),Aktina*COS(epsilon*XRONOS)*COS(D*XRONOS))</f>
        <v>-5.8329761755442702</v>
      </c>
      <c r="W78">
        <f t="shared" si="6"/>
        <v>1.2566370614359175</v>
      </c>
      <c r="X78">
        <f t="shared" si="4"/>
        <v>-7.194409186835319</v>
      </c>
      <c r="Y78">
        <f t="shared" si="5"/>
        <v>-127.58831804681684</v>
      </c>
    </row>
    <row r="79" spans="1:25">
      <c r="A79">
        <f t="shared" si="2"/>
        <v>29</v>
      </c>
      <c r="B79">
        <f t="shared" si="0"/>
        <v>0.29000000000000009</v>
      </c>
      <c r="C79" s="13">
        <f>IF(B79&lt;CALCULATIONS!$M$9,Alfa1*SIN(miia*B79)-Alfa2*SIN(miib*B79),CURRENTX)</f>
        <v>-40.744121900094555</v>
      </c>
      <c r="D79" s="14">
        <f>IF(B79&lt;CALCULATIONS!$M$9,-(Alfa1*COS(miia*B79)-Alfa2*COS(miib*B79)),CURRENTY)</f>
        <v>-17.032227949680028</v>
      </c>
      <c r="G79">
        <f t="shared" si="3"/>
        <v>29</v>
      </c>
      <c r="H79">
        <f t="shared" si="1"/>
        <v>0.29000000000000009</v>
      </c>
      <c r="I79" s="13">
        <f>IF(H79&lt;CALCULATIONS!$M$9,Aktina*SIN(epsilon*H79)*COS(D*H79),Aktina*SIN(epsilon*XRONOS)*COS(D*XRONOS))</f>
        <v>-24.634802801970793</v>
      </c>
      <c r="J79" s="14">
        <f>IF(H79&lt;CALCULATIONS!$M$9,Aktina*COS(epsilon*H79)*COS(D*H79),Aktina*COS(epsilon*XRONOS)*COS(D*XRONOS))</f>
        <v>-2.9903526872894819</v>
      </c>
      <c r="W79">
        <f t="shared" si="6"/>
        <v>1.3194689145077134</v>
      </c>
      <c r="X79">
        <f t="shared" si="4"/>
        <v>-3.321084627037509</v>
      </c>
      <c r="Y79">
        <f t="shared" si="5"/>
        <v>-128.71362285627742</v>
      </c>
    </row>
    <row r="80" spans="1:25">
      <c r="A80">
        <f t="shared" si="2"/>
        <v>30</v>
      </c>
      <c r="B80">
        <f t="shared" si="0"/>
        <v>0.3000000000000001</v>
      </c>
      <c r="C80" s="13">
        <f>IF(B80&lt;CALCULATIONS!$M$9,Alfa1*SIN(miia*B80)-Alfa2*SIN(miib*B80),CURRENTX)</f>
        <v>-43.256965853458993</v>
      </c>
      <c r="D80" s="14">
        <f>IF(B80&lt;CALCULATIONS!$M$9,-(Alfa1*COS(miia*B80)-Alfa2*COS(miib*B80)),CURRENTY)</f>
        <v>-19.798755509517619</v>
      </c>
      <c r="G80">
        <f t="shared" si="3"/>
        <v>30</v>
      </c>
      <c r="H80">
        <f t="shared" si="1"/>
        <v>0.3000000000000001</v>
      </c>
      <c r="I80" s="13">
        <f>IF(H80&lt;CALCULATIONS!$M$9,Aktina*SIN(epsilon*H80)*COS(D*H80),Aktina*SIN(epsilon*XRONOS)*COS(D*XRONOS))</f>
        <v>-14.718742719057637</v>
      </c>
      <c r="J80" s="14">
        <f>IF(H80&lt;CALCULATIONS!$M$9,Aktina*COS(epsilon*H80)*COS(D*H80),Aktina*COS(epsilon*XRONOS)*COS(D*XRONOS))</f>
        <v>-1.0437773482527652</v>
      </c>
      <c r="W80">
        <f t="shared" si="6"/>
        <v>1.3823007675795094</v>
      </c>
      <c r="X80">
        <f t="shared" si="4"/>
        <v>0.61525528513324268</v>
      </c>
      <c r="Y80">
        <f t="shared" si="5"/>
        <v>-129.59349907233263</v>
      </c>
    </row>
    <row r="81" spans="1:25">
      <c r="A81">
        <f t="shared" si="2"/>
        <v>31</v>
      </c>
      <c r="B81">
        <f t="shared" si="0"/>
        <v>0.31000000000000011</v>
      </c>
      <c r="C81" s="13">
        <f>IF(B81&lt;CALCULATIONS!$M$9,Alfa1*SIN(miia*B81)-Alfa2*SIN(miib*B81),CURRENTX)</f>
        <v>-45.686360205393235</v>
      </c>
      <c r="D81" s="14">
        <f>IF(B81&lt;CALCULATIONS!$M$9,-(Alfa1*COS(miia*B81)-Alfa2*COS(miib*B81)),CURRENTY)</f>
        <v>-22.342728208898894</v>
      </c>
      <c r="G81">
        <f t="shared" si="3"/>
        <v>31</v>
      </c>
      <c r="H81">
        <f t="shared" si="1"/>
        <v>0.31000000000000011</v>
      </c>
      <c r="I81" s="13">
        <f>IF(H81&lt;CALCULATIONS!$M$9,Aktina*SIN(epsilon*H81)*COS(D*H81),Aktina*SIN(epsilon*XRONOS)*COS(D*XRONOS))</f>
        <v>-4.3634522837774643</v>
      </c>
      <c r="J81" s="14">
        <f>IF(H81&lt;CALCULATIONS!$M$9,Aktina*COS(epsilon*H81)*COS(D*H81),Aktina*COS(epsilon*XRONOS)*COS(D*XRONOS))</f>
        <v>-9.0756863752165684E-2</v>
      </c>
      <c r="W81">
        <f t="shared" si="6"/>
        <v>1.4451326206513053</v>
      </c>
      <c r="X81">
        <f t="shared" si="4"/>
        <v>4.5990756143862388</v>
      </c>
      <c r="Y81">
        <f t="shared" si="5"/>
        <v>-130.22447422553486</v>
      </c>
    </row>
    <row r="82" spans="1:25">
      <c r="A82">
        <f t="shared" si="2"/>
        <v>32</v>
      </c>
      <c r="B82">
        <f t="shared" si="0"/>
        <v>0.32000000000000012</v>
      </c>
      <c r="C82" s="13">
        <f>IF(B82&lt;CALCULATIONS!$M$9,Alfa1*SIN(miia*B82)-Alfa2*SIN(miib*B82),CURRENTX)</f>
        <v>-48.008831488580462</v>
      </c>
      <c r="D82" s="14">
        <f>IF(B82&lt;CALCULATIONS!$M$9,-(Alfa1*COS(miia*B82)-Alfa2*COS(miib*B82)),CURRENTY)</f>
        <v>-24.656189142604404</v>
      </c>
      <c r="G82">
        <f t="shared" si="3"/>
        <v>32</v>
      </c>
      <c r="H82">
        <f t="shared" si="1"/>
        <v>0.32000000000000012</v>
      </c>
      <c r="I82" s="13">
        <f>IF(H82&lt;CALCULATIONS!$M$9,Aktina*SIN(epsilon*H82)*COS(D*H82),Aktina*SIN(epsilon*XRONOS)*COS(D*XRONOS))</f>
        <v>6.1223171897326729</v>
      </c>
      <c r="J82" s="14">
        <f>IF(H82&lt;CALCULATIONS!$M$9,Aktina*COS(epsilon*H82)*COS(D*H82),Aktina*COS(epsilon*XRONOS)*COS(D*XRONOS))</f>
        <v>-0.17884499627962144</v>
      </c>
      <c r="W82">
        <f t="shared" si="6"/>
        <v>1.5079644737231013</v>
      </c>
      <c r="X82">
        <f t="shared" si="4"/>
        <v>8.6146540419163031</v>
      </c>
      <c r="Y82">
        <f t="shared" si="5"/>
        <v>-130.6040581452196</v>
      </c>
    </row>
    <row r="83" spans="1:25">
      <c r="A83">
        <f t="shared" si="2"/>
        <v>33</v>
      </c>
      <c r="B83">
        <f t="shared" si="0"/>
        <v>0.33000000000000013</v>
      </c>
      <c r="C83" s="13">
        <f>IF(B83&lt;CALCULATIONS!$M$9,Alfa1*SIN(miia*B83)-Alfa2*SIN(miib*B83),CURRENTX)</f>
        <v>-50.201100857858698</v>
      </c>
      <c r="D83" s="14">
        <f>IF(B83&lt;CALCULATIONS!$M$9,-(Alfa1*COS(miia*B83)-Alfa2*COS(miib*B83)),CURRENTY)</f>
        <v>-26.733502775521121</v>
      </c>
      <c r="G83">
        <f t="shared" si="3"/>
        <v>33</v>
      </c>
      <c r="H83">
        <f t="shared" si="1"/>
        <v>0.33000000000000013</v>
      </c>
      <c r="I83" s="13">
        <f>IF(H83&lt;CALCULATIONS!$M$9,Aktina*SIN(epsilon*H83)*COS(D*H83),Aktina*SIN(epsilon*XRONOS)*COS(D*XRONOS))</f>
        <v>16.42504701798206</v>
      </c>
      <c r="J83" s="14">
        <f>IF(H83&lt;CALCULATIONS!$M$9,Aktina*COS(epsilon*H83)*COS(D*H83),Aktina*COS(epsilon*XRONOS)*COS(D*XRONOS))</f>
        <v>-1.3036512282617596</v>
      </c>
      <c r="W83">
        <f t="shared" si="6"/>
        <v>1.5707963267948972</v>
      </c>
      <c r="X83">
        <f t="shared" si="4"/>
        <v>12.646142914213254</v>
      </c>
      <c r="Y83">
        <f t="shared" si="5"/>
        <v>-130.7307527870712</v>
      </c>
    </row>
    <row r="84" spans="1:25">
      <c r="A84">
        <f t="shared" si="2"/>
        <v>34</v>
      </c>
      <c r="B84">
        <f t="shared" si="0"/>
        <v>0.34000000000000014</v>
      </c>
      <c r="C84" s="13">
        <f>IF(B84&lt;CALCULATIONS!$M$9,Alfa1*SIN(miia*B84)-Alfa2*SIN(miib*B84),CURRENTX)</f>
        <v>-52.240316868407959</v>
      </c>
      <c r="D84" s="14">
        <f>IF(B84&lt;CALCULATIONS!$M$9,-(Alfa1*COS(miia*B84)-Alfa2*COS(miib*B84)),CURRENTY)</f>
        <v>-28.57136756064526</v>
      </c>
      <c r="G84">
        <f t="shared" si="3"/>
        <v>34</v>
      </c>
      <c r="H84">
        <f t="shared" si="1"/>
        <v>0.34000000000000014</v>
      </c>
      <c r="I84" s="13">
        <f>IF(H84&lt;CALCULATIONS!$M$9,Aktina*SIN(epsilon*H84)*COS(D*H84),Aktina*SIN(epsilon*XRONOS)*COS(D*XRONOS))</f>
        <v>26.237905860790537</v>
      </c>
      <c r="J84" s="14">
        <f>IF(H84&lt;CALCULATIONS!$M$9,Aktina*COS(epsilon*H84)*COS(D*H84),Aktina*COS(epsilon*XRONOS)*COS(D*XRONOS))</f>
        <v>-3.4090245780372901</v>
      </c>
      <c r="W84">
        <f t="shared" si="6"/>
        <v>1.6336281798666932</v>
      </c>
      <c r="X84">
        <f t="shared" si="4"/>
        <v>16.677631786510204</v>
      </c>
      <c r="Y84">
        <f t="shared" si="5"/>
        <v>-130.6040581452196</v>
      </c>
    </row>
    <row r="85" spans="1:25">
      <c r="A85">
        <f t="shared" si="2"/>
        <v>35</v>
      </c>
      <c r="B85">
        <f t="shared" si="0"/>
        <v>0.35000000000000014</v>
      </c>
      <c r="C85" s="13">
        <f>IF(B85&lt;CALCULATIONS!$M$9,Alfa1*SIN(miia*B85)-Alfa2*SIN(miib*B85),CURRENTX)</f>
        <v>-54.104286166874878</v>
      </c>
      <c r="D85" s="14">
        <f>IF(B85&lt;CALCULATIONS!$M$9,-(Alfa1*COS(miia*B85)-Alfa2*COS(miib*B85)),CURRENTY)</f>
        <v>-30.168805300428232</v>
      </c>
      <c r="G85">
        <f t="shared" si="3"/>
        <v>35</v>
      </c>
      <c r="H85">
        <f t="shared" si="1"/>
        <v>0.35000000000000014</v>
      </c>
      <c r="I85" s="13">
        <f>IF(H85&lt;CALCULATIONS!$M$9,Aktina*SIN(epsilon*H85)*COS(D*H85),Aktina*SIN(epsilon*XRONOS)*COS(D*XRONOS))</f>
        <v>35.271943924294412</v>
      </c>
      <c r="J85" s="14">
        <f>IF(H85&lt;CALCULATIONS!$M$9,Aktina*COS(epsilon*H85)*COS(D*H85),Aktina*COS(epsilon*XRONOS)*COS(D*XRONOS))</f>
        <v>-6.3894051531622518</v>
      </c>
      <c r="L85" s="7" t="s">
        <v>118</v>
      </c>
      <c r="W85">
        <f t="shared" si="6"/>
        <v>1.6964600329384891</v>
      </c>
      <c r="X85">
        <f t="shared" si="4"/>
        <v>20.693210214040267</v>
      </c>
      <c r="Y85">
        <f t="shared" si="5"/>
        <v>-130.22447422553486</v>
      </c>
    </row>
    <row r="86" spans="1:25">
      <c r="A86">
        <f t="shared" si="2"/>
        <v>36</v>
      </c>
      <c r="B86">
        <f t="shared" si="0"/>
        <v>0.36000000000000015</v>
      </c>
      <c r="C86" s="13">
        <f>IF(B86&lt;CALCULATIONS!$M$9,Alfa1*SIN(miia*B86)-Alfa2*SIN(miib*B86),CURRENTX)</f>
        <v>-55.771699784529019</v>
      </c>
      <c r="D86" s="14">
        <f>IF(B86&lt;CALCULATIONS!$M$9,-(Alfa1*COS(miia*B86)-Alfa2*COS(miib*B86)),CURRENTY)</f>
        <v>-31.527127466807507</v>
      </c>
      <c r="G86">
        <f t="shared" si="3"/>
        <v>36</v>
      </c>
      <c r="H86">
        <f t="shared" si="1"/>
        <v>0.36000000000000015</v>
      </c>
      <c r="I86" s="13">
        <f>IF(H86&lt;CALCULATIONS!$M$9,Aktina*SIN(epsilon*H86)*COS(D*H86),Aktina*SIN(epsilon*XRONOS)*COS(D*XRONOS))</f>
        <v>43.266590750040301</v>
      </c>
      <c r="J86" s="14">
        <f>IF(H86&lt;CALCULATIONS!$M$9,Aktina*COS(epsilon*H86)*COS(D*H86),Aktina*COS(epsilon*XRONOS)*COS(D*XRONOS))</f>
        <v>-10.094248563066289</v>
      </c>
      <c r="L86" s="7" t="s">
        <v>119</v>
      </c>
      <c r="W86">
        <f t="shared" si="6"/>
        <v>1.7592918860102851</v>
      </c>
      <c r="X86">
        <f t="shared" si="4"/>
        <v>24.677030543293263</v>
      </c>
      <c r="Y86">
        <f t="shared" si="5"/>
        <v>-129.59349907233261</v>
      </c>
    </row>
    <row r="87" spans="1:25">
      <c r="A87">
        <f t="shared" si="2"/>
        <v>37</v>
      </c>
      <c r="B87">
        <f t="shared" si="0"/>
        <v>0.37000000000000016</v>
      </c>
      <c r="C87" s="13">
        <f>IF(B87&lt;CALCULATIONS!$M$9,Alfa1*SIN(miia*B87)-Alfa2*SIN(miib*B87),CURRENTX)</f>
        <v>-57.222352760045517</v>
      </c>
      <c r="D87" s="14">
        <f>IF(B87&lt;CALCULATIONS!$M$9,-(Alfa1*COS(miia*B87)-Alfa2*COS(miib*B87)),CURRENTY)</f>
        <v>-32.649878925053471</v>
      </c>
      <c r="G87">
        <f t="shared" si="3"/>
        <v>37</v>
      </c>
      <c r="H87">
        <f t="shared" si="1"/>
        <v>0.37000000000000016</v>
      </c>
      <c r="I87" s="13">
        <f>IF(H87&lt;CALCULATIONS!$M$9,Aktina*SIN(epsilon*H87)*COS(D*H87),Aktina*SIN(epsilon*XRONOS)*COS(D*XRONOS))</f>
        <v>49.999048285204303</v>
      </c>
      <c r="J87" s="14">
        <f>IF(H87&lt;CALCULATIONS!$M$9,Aktina*COS(epsilon*H87)*COS(D*H87),Aktina*COS(epsilon*XRONOS)*COS(D*XRONOS))</f>
        <v>-14.334344644760684</v>
      </c>
      <c r="W87">
        <f t="shared" si="6"/>
        <v>1.822123739082081</v>
      </c>
      <c r="X87">
        <f t="shared" si="4"/>
        <v>28.613370455464015</v>
      </c>
      <c r="Y87">
        <f t="shared" si="5"/>
        <v>-128.71362285627742</v>
      </c>
    </row>
    <row r="88" spans="1:25">
      <c r="A88">
        <f t="shared" si="2"/>
        <v>38</v>
      </c>
      <c r="B88">
        <f t="shared" si="0"/>
        <v>0.38000000000000017</v>
      </c>
      <c r="C88" s="13">
        <f>IF(B88&lt;CALCULATIONS!$M$9,Alfa1*SIN(miia*B88)-Alfa2*SIN(miib*B88),CURRENTX)</f>
        <v>-58.437354880742802</v>
      </c>
      <c r="D88" s="14">
        <f>IF(B88&lt;CALCULATIONS!$M$9,-(Alfa1*COS(miia*B88)-Alfa2*COS(miib*B88)),CURRENTY)</f>
        <v>-33.542759731633225</v>
      </c>
      <c r="G88">
        <f t="shared" si="3"/>
        <v>38</v>
      </c>
      <c r="H88">
        <f t="shared" si="1"/>
        <v>0.38000000000000017</v>
      </c>
      <c r="I88" s="13">
        <f>IF(H88&lt;CALCULATIONS!$M$9,Aktina*SIN(epsilon*H88)*COS(D*H88),Aktina*SIN(epsilon*XRONOS)*COS(D*XRONOS))</f>
        <v>55.292214704097276</v>
      </c>
      <c r="J88" s="14">
        <f>IF(H88&lt;CALCULATIONS!$M$9,Aktina*COS(epsilon*H88)*COS(D*H88),Aktina*COS(epsilon*XRONOS)*COS(D*XRONOS))</f>
        <v>-18.889775426625725</v>
      </c>
      <c r="W88">
        <f t="shared" si="6"/>
        <v>1.884955592153877</v>
      </c>
      <c r="X88">
        <f t="shared" si="4"/>
        <v>32.486695015261816</v>
      </c>
      <c r="Y88">
        <f t="shared" si="5"/>
        <v>-127.58831804681681</v>
      </c>
    </row>
    <row r="89" spans="1:25">
      <c r="A89">
        <f t="shared" si="2"/>
        <v>39</v>
      </c>
      <c r="B89">
        <f t="shared" si="0"/>
        <v>0.39000000000000018</v>
      </c>
      <c r="C89" s="13">
        <f>IF(B89&lt;CALCULATIONS!$M$9,Alfa1*SIN(miia*B89)-Alfa2*SIN(miib*B89),CURRENTX)</f>
        <v>-59.399330414473297</v>
      </c>
      <c r="D89" s="14">
        <f>IF(B89&lt;CALCULATIONS!$M$9,-(Alfa1*COS(miia*B89)-Alfa2*COS(miib*B89)),CURRENTY)</f>
        <v>-34.213525894396668</v>
      </c>
      <c r="G89">
        <f t="shared" si="3"/>
        <v>39</v>
      </c>
      <c r="H89">
        <f t="shared" si="1"/>
        <v>0.39000000000000018</v>
      </c>
      <c r="I89" s="13">
        <f>IF(H89&lt;CALCULATIONS!$M$9,Aktina*SIN(epsilon*H89)*COS(D*H89),Aktina*SIN(epsilon*XRONOS)*COS(D*XRONOS))</f>
        <v>59.020832659550301</v>
      </c>
      <c r="J89" s="14">
        <f>IF(H89&lt;CALCULATIONS!$M$9,Aktina*COS(epsilon*H89)*COS(D*H89),Aktina*COS(epsilon*XRONOS)*COS(D*XRONOS))</f>
        <v>-23.519190927312245</v>
      </c>
      <c r="W89">
        <f t="shared" si="6"/>
        <v>1.9477874452256729</v>
      </c>
      <c r="X89">
        <f t="shared" si="4"/>
        <v>36.281717980202842</v>
      </c>
      <c r="Y89">
        <f t="shared" si="5"/>
        <v>-126.2220257079309</v>
      </c>
    </row>
    <row r="90" spans="1:25">
      <c r="A90">
        <f t="shared" si="2"/>
        <v>40</v>
      </c>
      <c r="B90">
        <f t="shared" si="0"/>
        <v>0.40000000000000019</v>
      </c>
      <c r="C90" s="13">
        <f>IF(B90&lt;CALCULATIONS!$M$9,Alfa1*SIN(miia*B90)-Alfa2*SIN(miib*B90),CURRENTX)</f>
        <v>-60.092604809050144</v>
      </c>
      <c r="D90" s="14">
        <f>IF(B90&lt;CALCULATIONS!$M$9,-(Alfa1*COS(miia*B90)-Alfa2*COS(miib*B90)),CURRENTY)</f>
        <v>-34.67187019235093</v>
      </c>
      <c r="G90">
        <f t="shared" si="3"/>
        <v>40</v>
      </c>
      <c r="H90">
        <f t="shared" si="1"/>
        <v>0.40000000000000019</v>
      </c>
      <c r="I90" s="13">
        <f>IF(H90&lt;CALCULATIONS!$M$9,Aktina*SIN(epsilon*H90)*COS(D*H90),Aktina*SIN(epsilon*XRONOS)*COS(D*XRONOS))</f>
        <v>61.115625967595875</v>
      </c>
      <c r="J90" s="14">
        <f>IF(H90&lt;CALCULATIONS!$M$9,Aktina*COS(epsilon*H90)*COS(D*H90),Aktina*COS(epsilon*XRONOS)*COS(D*XRONOS))</f>
        <v>-27.970027913527964</v>
      </c>
      <c r="W90">
        <f t="shared" si="6"/>
        <v>2.0106192982974687</v>
      </c>
      <c r="X90">
        <f t="shared" ref="X90:X121" si="7">FCX+FCURV*COS(W90)</f>
        <v>39.983462128425501</v>
      </c>
      <c r="Y90">
        <f t="shared" ref="Y90:Y121" si="8">FCY+FCURV*SIN(W90)</f>
        <v>-124.62013797128168</v>
      </c>
    </row>
    <row r="91" spans="1:25">
      <c r="A91">
        <f t="shared" si="2"/>
        <v>41</v>
      </c>
      <c r="B91">
        <f t="shared" si="0"/>
        <v>0.4100000000000002</v>
      </c>
      <c r="C91" s="13">
        <f>IF(B91&lt;CALCULATIONS!$M$9,Alfa1*SIN(miia*B91)-Alfa2*SIN(miib*B91),CURRENTX)</f>
        <v>-60.503376461060441</v>
      </c>
      <c r="D91" s="14">
        <f>IF(B91&lt;CALCULATIONS!$M$9,-(Alfa1*COS(miia*B91)-Alfa2*COS(miib*B91)),CURRENTY)</f>
        <v>-34.929284350022883</v>
      </c>
      <c r="G91">
        <f t="shared" si="3"/>
        <v>41</v>
      </c>
      <c r="H91">
        <f t="shared" si="1"/>
        <v>0.4100000000000002</v>
      </c>
      <c r="I91" s="13">
        <f>IF(H91&lt;CALCULATIONS!$M$9,Aktina*SIN(epsilon*H91)*COS(D*H91),Aktina*SIN(epsilon*XRONOS)*COS(D*XRONOS))</f>
        <v>61.565268371046407</v>
      </c>
      <c r="J91" s="14">
        <f>IF(H91&lt;CALCULATIONS!$M$9,Aktina*COS(epsilon*H91)*COS(D*H91),Aktina*COS(epsilon*XRONOS)*COS(D*XRONOS))</f>
        <v>-31.989258263098726</v>
      </c>
      <c r="W91">
        <f t="shared" si="6"/>
        <v>2.0734511513692646</v>
      </c>
      <c r="X91">
        <f t="shared" si="7"/>
        <v>43.577318366942833</v>
      </c>
      <c r="Y91">
        <f t="shared" si="8"/>
        <v>-122.78897675593277</v>
      </c>
    </row>
    <row r="92" spans="1:25">
      <c r="A92">
        <f t="shared" si="2"/>
        <v>42</v>
      </c>
      <c r="B92">
        <f t="shared" si="0"/>
        <v>0.42000000000000021</v>
      </c>
      <c r="C92" s="13">
        <f>IF(B92&lt;CALCULATIONS!$M$9,Alfa1*SIN(miia*B92)-Alfa2*SIN(miib*B92),CURRENTX)</f>
        <v>-60.619871799931154</v>
      </c>
      <c r="D92" s="14">
        <f>IF(B92&lt;CALCULATIONS!$M$9,-(Alfa1*COS(miia*B92)-Alfa2*COS(miib*B92)),CURRENTY)</f>
        <v>-34.998904045943007</v>
      </c>
      <c r="G92">
        <f t="shared" si="3"/>
        <v>42</v>
      </c>
      <c r="H92">
        <f t="shared" si="1"/>
        <v>0.42000000000000021</v>
      </c>
      <c r="I92" s="13">
        <f>IF(H92&lt;CALCULATIONS!$M$9,Aktina*SIN(epsilon*H92)*COS(D*H92),Aktina*SIN(epsilon*XRONOS)*COS(D*XRONOS))</f>
        <v>60.416113817565368</v>
      </c>
      <c r="J92" s="14">
        <f>IF(H92&lt;CALCULATIONS!$M$9,Aktina*COS(epsilon*H92)*COS(D*H92),Aktina*COS(epsilon*XRONOS)*COS(D*XRONOS))</f>
        <v>-35.334231641008536</v>
      </c>
      <c r="K92" s="7" t="s">
        <v>117</v>
      </c>
      <c r="W92">
        <f t="shared" si="6"/>
        <v>2.1362830044410606</v>
      </c>
      <c r="X92">
        <f t="shared" si="7"/>
        <v>47.049103387058132</v>
      </c>
      <c r="Y92">
        <f t="shared" si="8"/>
        <v>-120.73576881862319</v>
      </c>
    </row>
    <row r="93" spans="1:25">
      <c r="A93">
        <f t="shared" si="2"/>
        <v>43</v>
      </c>
      <c r="B93">
        <f t="shared" si="0"/>
        <v>0.43000000000000022</v>
      </c>
      <c r="C93" s="13">
        <f>IF(B93&lt;CALCULATIONS!$M$9,Alfa1*SIN(miia*B93)-Alfa2*SIN(miib*B93),CURRENTX)</f>
        <v>-60.432482094750497</v>
      </c>
      <c r="D93" s="14">
        <f>IF(B93&lt;CALCULATIONS!$M$9,-(Alfa1*COS(miia*B93)-Alfa2*COS(miib*B93)),CURRENTY)</f>
        <v>-34.895338404278732</v>
      </c>
      <c r="G93">
        <f t="shared" si="3"/>
        <v>43</v>
      </c>
      <c r="H93">
        <f t="shared" si="1"/>
        <v>0.43000000000000022</v>
      </c>
      <c r="I93" s="13">
        <f>IF(H93&lt;CALCULATIONS!$M$9,Aktina*SIN(epsilon*H93)*COS(D*H93),Aktina*SIN(epsilon*XRONOS)*COS(D*XRONOS))</f>
        <v>57.769706211824811</v>
      </c>
      <c r="J93" s="14">
        <f>IF(H93&lt;CALCULATIONS!$M$9,Aktina*COS(epsilon*H93)*COS(D*H93),Aktina*COS(epsilon*XRONOS)*COS(D*XRONOS))</f>
        <v>-37.783172678999634</v>
      </c>
      <c r="W93">
        <f t="shared" si="6"/>
        <v>2.1991148575128565</v>
      </c>
      <c r="X93">
        <f t="shared" si="7"/>
        <v>50.385115639404717</v>
      </c>
      <c r="Y93">
        <f t="shared" si="8"/>
        <v>-118.46861723306003</v>
      </c>
    </row>
    <row r="94" spans="1:25">
      <c r="A94">
        <f t="shared" si="2"/>
        <v>44</v>
      </c>
      <c r="B94">
        <f t="shared" si="0"/>
        <v>0.44000000000000022</v>
      </c>
      <c r="C94" s="13">
        <f>IF(B94&lt;CALCULATIONS!$M$9,Alfa1*SIN(miia*B94)-Alfa2*SIN(miib*B94),CURRENTX)</f>
        <v>-59.933880569002895</v>
      </c>
      <c r="D94" s="14">
        <f>IF(B94&lt;CALCULATIONS!$M$9,-(Alfa1*COS(miia*B94)-Alfa2*COS(miib*B94)),CURRENTY)</f>
        <v>-34.634485771412585</v>
      </c>
      <c r="G94">
        <f t="shared" si="3"/>
        <v>44</v>
      </c>
      <c r="H94">
        <f t="shared" si="1"/>
        <v>0.44000000000000022</v>
      </c>
      <c r="I94" s="13">
        <f>IF(H94&lt;CALCULATIONS!$M$9,Aktina*SIN(epsilon*H94)*COS(D*H94),Aktina*SIN(epsilon*XRONOS)*COS(D*XRONOS))</f>
        <v>53.778174337344637</v>
      </c>
      <c r="J94" s="14">
        <f>IF(H94&lt;CALCULATIONS!$M$9,Aktina*COS(epsilon*H94)*COS(D*H94),Aktina*COS(epsilon*XRONOS)*COS(D*XRONOS))</f>
        <v>-39.144905941402655</v>
      </c>
      <c r="W94">
        <f t="shared" si="6"/>
        <v>2.2619467105846525</v>
      </c>
      <c r="X94">
        <f t="shared" si="7"/>
        <v>53.572189407701586</v>
      </c>
      <c r="Y94">
        <f t="shared" si="8"/>
        <v>-115.99646941078845</v>
      </c>
    </row>
    <row r="95" spans="1:25">
      <c r="A95">
        <f t="shared" si="2"/>
        <v>45</v>
      </c>
      <c r="B95">
        <f t="shared" si="0"/>
        <v>0.45000000000000023</v>
      </c>
      <c r="C95" s="13">
        <f>IF(B95&lt;CALCULATIONS!$M$9,Alfa1*SIN(miia*B95)-Alfa2*SIN(miib*B95),CURRENTX)</f>
        <v>-59.119118600288559</v>
      </c>
      <c r="D95" s="14">
        <f>IF(B95&lt;CALCULATIONS!$M$9,-(Alfa1*COS(miia*B95)-Alfa2*COS(miib*B95)),CURRENTY)</f>
        <v>-34.233337713779335</v>
      </c>
      <c r="G95">
        <f t="shared" si="3"/>
        <v>45</v>
      </c>
      <c r="H95">
        <f t="shared" si="1"/>
        <v>0.45000000000000023</v>
      </c>
      <c r="I95" s="13">
        <f>IF(H95&lt;CALCULATIONS!$M$9,Aktina*SIN(epsilon*H95)*COS(D*H95),Aktina*SIN(epsilon*XRONOS)*COS(D*XRONOS))</f>
        <v>48.637701101739736</v>
      </c>
      <c r="J95" s="14">
        <f>IF(H95&lt;CALCULATIONS!$M$9,Aktina*COS(epsilon*H95)*COS(D*H95),Aktina*COS(epsilon*XRONOS)*COS(D*XRONOS))</f>
        <v>-39.267412146040975</v>
      </c>
      <c r="W95">
        <f t="shared" si="6"/>
        <v>2.3247785636564484</v>
      </c>
      <c r="X95">
        <f t="shared" si="7"/>
        <v>56.597746767820773</v>
      </c>
      <c r="Y95">
        <f t="shared" si="8"/>
        <v>-113.32908178984607</v>
      </c>
    </row>
    <row r="96" spans="1:25">
      <c r="A96">
        <f t="shared" si="2"/>
        <v>46</v>
      </c>
      <c r="B96">
        <f t="shared" si="0"/>
        <v>0.46000000000000024</v>
      </c>
      <c r="C96" s="13">
        <f>IF(B96&lt;CALCULATIONS!$M$9,Alfa1*SIN(miia*B96)-Alfa2*SIN(miib*B96),CURRENTX)</f>
        <v>-57.985699986361084</v>
      </c>
      <c r="D96" s="14">
        <f>IF(B96&lt;CALCULATIONS!$M$9,-(Alfa1*COS(miia*B96)-Alfa2*COS(miib*B96)),CURRENTY)</f>
        <v>-33.709773288209725</v>
      </c>
      <c r="G96">
        <f t="shared" si="3"/>
        <v>46</v>
      </c>
      <c r="H96">
        <f t="shared" si="1"/>
        <v>0.46000000000000024</v>
      </c>
      <c r="I96" s="13">
        <f>IF(H96&lt;CALCULATIONS!$M$9,Aktina*SIN(epsilon*H96)*COS(D*H96),Aktina*SIN(epsilon*XRONOS)*COS(D*XRONOS))</f>
        <v>42.580332120679735</v>
      </c>
      <c r="J96" s="14">
        <f>IF(H96&lt;CALCULATIONS!$M$9,Aktina*COS(epsilon*H96)*COS(D*H96),Aktina*COS(epsilon*XRONOS)*COS(D*XRONOS))</f>
        <v>-38.044865191872589</v>
      </c>
      <c r="W96">
        <f t="shared" si="6"/>
        <v>2.3876104167282444</v>
      </c>
      <c r="X96">
        <f t="shared" si="7"/>
        <v>59.449847227107576</v>
      </c>
      <c r="Y96">
        <f t="shared" si="8"/>
        <v>-110.47698133055927</v>
      </c>
    </row>
    <row r="97" spans="1:25">
      <c r="A97">
        <f t="shared" si="2"/>
        <v>47</v>
      </c>
      <c r="B97">
        <f t="shared" si="0"/>
        <v>0.47000000000000025</v>
      </c>
      <c r="C97" s="13">
        <f>IF(B97&lt;CALCULATIONS!$M$9,Alfa1*SIN(miia*B97)-Alfa2*SIN(miib*B97),CURRENTX)</f>
        <v>-56.53363247340171</v>
      </c>
      <c r="D97" s="14">
        <f>IF(B97&lt;CALCULATIONS!$M$9,-(Alfa1*COS(miia*B97)-Alfa2*COS(miib*B97)),CURRENTY)</f>
        <v>-33.082345730233271</v>
      </c>
      <c r="G97">
        <f t="shared" si="3"/>
        <v>47</v>
      </c>
      <c r="H97">
        <f t="shared" si="1"/>
        <v>0.47000000000000025</v>
      </c>
      <c r="I97" s="13">
        <f>IF(H97&lt;CALCULATIONS!$M$9,Aktina*SIN(epsilon*H97)*COS(D*H97),Aktina*SIN(epsilon*XRONOS)*COS(D*XRONOS))</f>
        <v>35.864453905610901</v>
      </c>
      <c r="J97" s="14">
        <f>IF(H97&lt;CALCULATIONS!$M$9,Aktina*COS(epsilon*H97)*COS(D*H97),Aktina*COS(epsilon*XRONOS)*COS(D*XRONOS))</f>
        <v>-35.422859692433335</v>
      </c>
      <c r="W97">
        <f t="shared" si="6"/>
        <v>2.4504422698000403</v>
      </c>
      <c r="X97">
        <f t="shared" si="7"/>
        <v>62.117234848049947</v>
      </c>
      <c r="Y97">
        <f t="shared" si="8"/>
        <v>-107.45142397044006</v>
      </c>
    </row>
    <row r="98" spans="1:25">
      <c r="A98">
        <f t="shared" si="2"/>
        <v>48</v>
      </c>
      <c r="B98">
        <f t="shared" si="0"/>
        <v>0.48000000000000026</v>
      </c>
      <c r="C98" s="13">
        <f>IF(B98&lt;CALCULATIONS!$M$9,Alfa1*SIN(miia*B98)-Alfa2*SIN(miib*B98),CURRENTX)</f>
        <v>-54.765455965223268</v>
      </c>
      <c r="D98" s="14">
        <f>IF(B98&lt;CALCULATIONS!$M$9,-(Alfa1*COS(miia*B98)-Alfa2*COS(miib*B98)),CURRENTY)</f>
        <v>-32.370063778337688</v>
      </c>
      <c r="G98">
        <f t="shared" si="3"/>
        <v>48</v>
      </c>
      <c r="H98">
        <f t="shared" si="1"/>
        <v>0.48000000000000026</v>
      </c>
      <c r="I98" s="13">
        <f>IF(H98&lt;CALCULATIONS!$M$9,Aktina*SIN(epsilon*H98)*COS(D*H98),Aktina*SIN(epsilon*XRONOS)*COS(D*XRONOS))</f>
        <v>28.764323966449943</v>
      </c>
      <c r="J98" s="14">
        <f>IF(H98&lt;CALCULATIONS!$M$9,Aktina*COS(epsilon*H98)*COS(D*H98),Aktina*COS(epsilon*XRONOS)*COS(D*XRONOS))</f>
        <v>-31.401610532413692</v>
      </c>
      <c r="W98">
        <f t="shared" si="6"/>
        <v>2.5132741228718363</v>
      </c>
      <c r="X98">
        <f t="shared" si="7"/>
        <v>64.589382670321498</v>
      </c>
      <c r="Y98">
        <f t="shared" si="8"/>
        <v>-104.26435020214319</v>
      </c>
    </row>
    <row r="99" spans="1:25">
      <c r="A99">
        <f t="shared" si="2"/>
        <v>49</v>
      </c>
      <c r="B99">
        <f t="shared" si="0"/>
        <v>0.49000000000000027</v>
      </c>
      <c r="C99" s="13">
        <f>IF(B99&lt;CALCULATIONS!$M$9,Alfa1*SIN(miia*B99)-Alfa2*SIN(miib*B99),CURRENTX)</f>
        <v>-52.686247060844529</v>
      </c>
      <c r="D99" s="14">
        <f>IF(B99&lt;CALCULATIONS!$M$9,-(Alfa1*COS(miia*B99)-Alfa2*COS(miib*B99)),CURRENTY)</f>
        <v>-31.59216990234756</v>
      </c>
      <c r="G99">
        <f t="shared" si="3"/>
        <v>49</v>
      </c>
      <c r="H99">
        <f t="shared" si="1"/>
        <v>0.49000000000000027</v>
      </c>
      <c r="I99" s="13">
        <f>IF(H99&lt;CALCULATIONS!$M$9,Aktina*SIN(epsilon*H99)*COS(D*H99),Aktina*SIN(epsilon*XRONOS)*COS(D*XRONOS))</f>
        <v>21.559071918033968</v>
      </c>
      <c r="J99" s="14">
        <f>IF(H99&lt;CALCULATIONS!$M$9,Aktina*COS(epsilon*H99)*COS(D*H99),Aktina*COS(epsilon*XRONOS)*COS(D*XRONOS))</f>
        <v>-26.036986593876073</v>
      </c>
      <c r="W99">
        <f t="shared" si="6"/>
        <v>2.5761059759436322</v>
      </c>
      <c r="X99">
        <f t="shared" si="7"/>
        <v>66.856534255884668</v>
      </c>
      <c r="Y99">
        <f t="shared" si="8"/>
        <v>-100.9283379497966</v>
      </c>
    </row>
    <row r="100" spans="1:25">
      <c r="A100">
        <f t="shared" si="2"/>
        <v>50</v>
      </c>
      <c r="B100">
        <f t="shared" si="0"/>
        <v>0.50000000000000022</v>
      </c>
      <c r="C100" s="13">
        <f>IF(B100&lt;CALCULATIONS!$M$9,Alfa1*SIN(miia*B100)-Alfa2*SIN(miib*B100),CURRENTX)</f>
        <v>-50.303599800324491</v>
      </c>
      <c r="D100" s="14">
        <f>IF(B100&lt;CALCULATIONS!$M$9,-(Alfa1*COS(miia*B100)-Alfa2*COS(miib*B100)),CURRENTY)</f>
        <v>-30.767917731381615</v>
      </c>
      <c r="G100">
        <f t="shared" si="3"/>
        <v>50</v>
      </c>
      <c r="H100">
        <f t="shared" si="1"/>
        <v>0.50000000000000022</v>
      </c>
      <c r="I100" s="13">
        <f>IF(H100&lt;CALCULATIONS!$M$9,Aktina*SIN(epsilon*H100)*COS(D*H100),Aktina*SIN(epsilon*XRONOS)*COS(D*XRONOS))</f>
        <v>14.521610732081747</v>
      </c>
      <c r="J100" s="14">
        <f>IF(H100&lt;CALCULATIONS!$M$9,Aktina*COS(epsilon*H100)*COS(D*H100),Aktina*COS(epsilon*XRONOS)*COS(D*XRONOS))</f>
        <v>-19.439327026462742</v>
      </c>
      <c r="W100">
        <f t="shared" si="6"/>
        <v>2.6389378290154282</v>
      </c>
      <c r="X100">
        <f t="shared" si="7"/>
        <v>68.909742193194219</v>
      </c>
      <c r="Y100">
        <f t="shared" si="8"/>
        <v>-97.456552929681294</v>
      </c>
    </row>
    <row r="101" spans="1:25">
      <c r="A101">
        <f t="shared" si="2"/>
        <v>51</v>
      </c>
      <c r="B101">
        <f t="shared" si="0"/>
        <v>0.51000000000000023</v>
      </c>
      <c r="C101" s="13">
        <f>IF(B101&lt;CALCULATIONS!$M$9,Alfa1*SIN(miia*B101)-Alfa2*SIN(miib*B101),CURRENTX)</f>
        <v>-47.627582732579803</v>
      </c>
      <c r="D101" s="14">
        <f>IF(B101&lt;CALCULATIONS!$M$9,-(Alfa1*COS(miia*B101)-Alfa2*COS(miib*B101)),CURRENTY)</f>
        <v>-29.916350981007465</v>
      </c>
      <c r="G101">
        <f t="shared" si="3"/>
        <v>51</v>
      </c>
      <c r="H101">
        <f t="shared" si="1"/>
        <v>0.51000000000000023</v>
      </c>
      <c r="I101" s="13">
        <f>IF(H101&lt;CALCULATIONS!$M$9,Aktina*SIN(epsilon*H101)*COS(D*H101),Aktina*SIN(epsilon*XRONOS)*COS(D*XRONOS))</f>
        <v>7.9078998156964664</v>
      </c>
      <c r="J101" s="14">
        <f>IF(H101&lt;CALCULATIONS!$M$9,Aktina*COS(epsilon*H101)*COS(D*H101),Aktina*COS(epsilon*XRONOS)*COS(D*XRONOS))</f>
        <v>-11.770076825997457</v>
      </c>
      <c r="W101">
        <f t="shared" si="6"/>
        <v>2.7017696820872241</v>
      </c>
      <c r="X101">
        <f t="shared" si="7"/>
        <v>70.740903408543119</v>
      </c>
      <c r="Y101">
        <f t="shared" si="8"/>
        <v>-93.862696691163961</v>
      </c>
    </row>
    <row r="102" spans="1:25">
      <c r="A102">
        <f t="shared" si="2"/>
        <v>52</v>
      </c>
      <c r="B102">
        <f t="shared" si="0"/>
        <v>0.52000000000000024</v>
      </c>
      <c r="C102" s="13">
        <f>IF(B102&lt;CALCULATIONS!$M$9,Alfa1*SIN(miia*B102)-Alfa2*SIN(miib*B102),CURRENTX)</f>
        <v>-44.670672651805148</v>
      </c>
      <c r="D102" s="14">
        <f>IF(B102&lt;CALCULATIONS!$M$9,-(Alfa1*COS(miia*B102)-Alfa2*COS(miib*B102)),CURRENTY)</f>
        <v>-29.056086160208714</v>
      </c>
      <c r="G102">
        <f t="shared" si="3"/>
        <v>52</v>
      </c>
      <c r="H102">
        <f t="shared" si="1"/>
        <v>0.52000000000000024</v>
      </c>
      <c r="I102" s="13">
        <f>IF(H102&lt;CALCULATIONS!$M$9,Aktina*SIN(epsilon*H102)*COS(D*H102),Aktina*SIN(epsilon*XRONOS)*COS(D*XRONOS))</f>
        <v>1.9469865322073667</v>
      </c>
      <c r="J102" s="14">
        <f>IF(H102&lt;CALCULATIONS!$M$9,Aktina*COS(epsilon*H102)*COS(D*H102),Aktina*COS(epsilon*XRONOS)*COS(D*XRONOS))</f>
        <v>-3.2363655144396244</v>
      </c>
      <c r="W102">
        <f t="shared" si="6"/>
        <v>2.7646015351590201</v>
      </c>
      <c r="X102">
        <f t="shared" si="7"/>
        <v>72.342791145192336</v>
      </c>
      <c r="Y102">
        <f t="shared" si="8"/>
        <v>-90.160952542941288</v>
      </c>
    </row>
    <row r="103" spans="1:25">
      <c r="A103">
        <f t="shared" si="2"/>
        <v>53</v>
      </c>
      <c r="B103">
        <f t="shared" si="0"/>
        <v>0.53000000000000025</v>
      </c>
      <c r="C103" s="13">
        <f>IF(B103&lt;CALCULATIONS!$M$9,Alfa1*SIN(miia*B103)-Alfa2*SIN(miib*B103),CURRENTX)</f>
        <v>-41.44766557875213</v>
      </c>
      <c r="D103" s="14">
        <f>IF(B103&lt;CALCULATIONS!$M$9,-(Alfa1*COS(miia*B103)-Alfa2*COS(miib*B103)),CURRENTY)</f>
        <v>-28.205101296806227</v>
      </c>
      <c r="G103">
        <f t="shared" si="3"/>
        <v>53</v>
      </c>
      <c r="H103">
        <f t="shared" si="1"/>
        <v>0.53000000000000025</v>
      </c>
      <c r="I103" s="13">
        <f>IF(H103&lt;CALCULATIONS!$M$9,Aktina*SIN(epsilon*H103)*COS(D*H103),Aktina*SIN(epsilon*XRONOS)*COS(D*XRONOS))</f>
        <v>-3.1677792786118117</v>
      </c>
      <c r="J103" s="14">
        <f>IF(H103&lt;CALCULATIONS!$M$9,Aktina*COS(epsilon*H103)*COS(D*H103),Aktina*COS(epsilon*XRONOS)*COS(D*XRONOS))</f>
        <v>5.9162650892568394</v>
      </c>
      <c r="W103">
        <f t="shared" si="6"/>
        <v>2.827433388230816</v>
      </c>
      <c r="X103">
        <f t="shared" si="7"/>
        <v>73.709083484078235</v>
      </c>
      <c r="Y103">
        <f t="shared" si="8"/>
        <v>-86.365929578000262</v>
      </c>
    </row>
    <row r="104" spans="1:25">
      <c r="A104">
        <f t="shared" si="2"/>
        <v>54</v>
      </c>
      <c r="B104">
        <f t="shared" si="0"/>
        <v>0.54000000000000026</v>
      </c>
      <c r="C104" s="13">
        <f>IF(B104&lt;CALCULATIONS!$M$9,Alfa1*SIN(miia*B104)-Alfa2*SIN(miib*B104),CURRENTX)</f>
        <v>-37.975565787218358</v>
      </c>
      <c r="D104" s="14">
        <f>IF(B104&lt;CALCULATIONS!$M$9,-(Alfa1*COS(miia*B104)-Alfa2*COS(miib*B104)),CURRENTY)</f>
        <v>-27.380532855468033</v>
      </c>
      <c r="G104">
        <f t="shared" si="3"/>
        <v>54</v>
      </c>
      <c r="H104">
        <f t="shared" si="1"/>
        <v>0.54000000000000026</v>
      </c>
      <c r="I104" s="13">
        <f>IF(H104&lt;CALCULATIONS!$M$9,Aktina*SIN(epsilon*H104)*COS(D*H104),Aktina*SIN(epsilon*XRONOS)*COS(D*XRONOS))</f>
        <v>-7.2860109878677184</v>
      </c>
      <c r="J104" s="14">
        <f>IF(H104&lt;CALCULATIONS!$M$9,Aktina*COS(epsilon*H104)*COS(D*H104),Aktina*COS(epsilon*XRONOS)*COS(D*XRONOS))</f>
        <v>15.412703932055667</v>
      </c>
      <c r="W104">
        <f t="shared" si="6"/>
        <v>2.890265241302612</v>
      </c>
      <c r="X104">
        <f t="shared" si="7"/>
        <v>74.834388293538836</v>
      </c>
      <c r="Y104">
        <f t="shared" si="8"/>
        <v>-82.492605018202454</v>
      </c>
    </row>
    <row r="105" spans="1:25">
      <c r="A105">
        <f t="shared" si="2"/>
        <v>55</v>
      </c>
      <c r="B105">
        <f t="shared" si="0"/>
        <v>0.55000000000000027</v>
      </c>
      <c r="C105" s="13">
        <f>IF(B105&lt;CALCULATIONS!$M$9,Alfa1*SIN(miia*B105)-Alfa2*SIN(miib*B105),CURRENTX)</f>
        <v>-34.273453892417848</v>
      </c>
      <c r="D105" s="14">
        <f>IF(B105&lt;CALCULATIONS!$M$9,-(Alfa1*COS(miia*B105)-Alfa2*COS(miib*B105)),CURRENTY)</f>
        <v>-26.598482936052211</v>
      </c>
      <c r="G105">
        <f t="shared" si="3"/>
        <v>55</v>
      </c>
      <c r="H105">
        <f t="shared" si="1"/>
        <v>0.55000000000000027</v>
      </c>
      <c r="I105" s="13">
        <f>IF(H105&lt;CALCULATIONS!$M$9,Aktina*SIN(epsilon*H105)*COS(D*H105),Aktina*SIN(epsilon*XRONOS)*COS(D*XRONOS))</f>
        <v>-10.305745834310956</v>
      </c>
      <c r="J105" s="14">
        <f>IF(H105&lt;CALCULATIONS!$M$9,Aktina*COS(epsilon*H105)*COS(D*H105),Aktina*COS(epsilon*XRONOS)*COS(D*XRONOS))</f>
        <v>24.958341529776099</v>
      </c>
      <c r="W105">
        <f t="shared" si="6"/>
        <v>2.9530970943744079</v>
      </c>
      <c r="X105">
        <f t="shared" si="7"/>
        <v>75.714264509594017</v>
      </c>
      <c r="Y105">
        <f t="shared" si="8"/>
        <v>-78.556265106031702</v>
      </c>
    </row>
    <row r="106" spans="1:25">
      <c r="A106">
        <f t="shared" si="2"/>
        <v>56</v>
      </c>
      <c r="B106">
        <f t="shared" si="0"/>
        <v>0.56000000000000028</v>
      </c>
      <c r="C106" s="13">
        <f>IF(B106&lt;CALCULATIONS!$M$9,Alfa1*SIN(miia*B106)-Alfa2*SIN(miib*B106),CURRENTX)</f>
        <v>-30.36233522429626</v>
      </c>
      <c r="D106" s="14">
        <f>IF(B106&lt;CALCULATIONS!$M$9,-(Alfa1*COS(miia*B106)-Alfa2*COS(miib*B106)),CURRENTY)</f>
        <v>-25.87383873263153</v>
      </c>
      <c r="G106">
        <f t="shared" si="3"/>
        <v>56</v>
      </c>
      <c r="H106">
        <f t="shared" si="1"/>
        <v>0.56000000000000028</v>
      </c>
      <c r="I106" s="13">
        <f>IF(H106&lt;CALCULATIONS!$M$9,Aktina*SIN(epsilon*H106)*COS(D*H106),Aktina*SIN(epsilon*XRONOS)*COS(D*XRONOS))</f>
        <v>-12.17688819476488</v>
      </c>
      <c r="J106" s="14">
        <f>IF(H106&lt;CALCULATIONS!$M$9,Aktina*COS(epsilon*H106)*COS(D*H106),Aktina*COS(epsilon*XRONOS)*COS(D*XRONOS))</f>
        <v>34.249975981515277</v>
      </c>
      <c r="W106">
        <f t="shared" si="6"/>
        <v>3.0159289474462039</v>
      </c>
      <c r="X106">
        <f t="shared" si="7"/>
        <v>76.345239662796246</v>
      </c>
      <c r="Y106">
        <f t="shared" si="8"/>
        <v>-74.572444776778696</v>
      </c>
    </row>
    <row r="107" spans="1:25">
      <c r="A107">
        <f t="shared" si="2"/>
        <v>57</v>
      </c>
      <c r="B107">
        <f t="shared" si="0"/>
        <v>0.57000000000000028</v>
      </c>
      <c r="C107" s="13">
        <f>IF(B107&lt;CALCULATIONS!$M$9,Alfa1*SIN(miia*B107)-Alfa2*SIN(miib*B107),CURRENTX)</f>
        <v>-26.264969903263502</v>
      </c>
      <c r="D107" s="14">
        <f>IF(B107&lt;CALCULATIONS!$M$9,-(Alfa1*COS(miia*B107)-Alfa2*COS(miib*B107)),CURRENTY)</f>
        <v>-25.220106106230475</v>
      </c>
      <c r="G107">
        <f t="shared" si="3"/>
        <v>57</v>
      </c>
      <c r="H107">
        <f t="shared" si="1"/>
        <v>0.57000000000000028</v>
      </c>
      <c r="I107" s="13">
        <f>IF(H107&lt;CALCULATIONS!$M$9,Aktina*SIN(epsilon*H107)*COS(D*H107),Aktina*SIN(epsilon*XRONOS)*COS(D*XRONOS))</f>
        <v>-12.902504407346337</v>
      </c>
      <c r="J107" s="14">
        <f>IF(H107&lt;CALCULATIONS!$M$9,Aktina*COS(epsilon*H107)*COS(D*H107),Aktina*COS(epsilon*XRONOS)*COS(D*XRONOS))</f>
        <v>42.987127791547003</v>
      </c>
      <c r="W107">
        <f t="shared" si="6"/>
        <v>3.0787608005179998</v>
      </c>
      <c r="X107">
        <f t="shared" si="7"/>
        <v>76.72482358248098</v>
      </c>
      <c r="Y107">
        <f t="shared" si="8"/>
        <v>-70.556866349248637</v>
      </c>
    </row>
    <row r="108" spans="1:25">
      <c r="A108">
        <f t="shared" si="2"/>
        <v>58</v>
      </c>
      <c r="B108">
        <f t="shared" si="0"/>
        <v>0.58000000000000029</v>
      </c>
      <c r="C108" s="13">
        <f>IF(B108&lt;CALCULATIONS!$M$9,Alfa1*SIN(miia*B108)-Alfa2*SIN(miib*B108),CURRENTX)</f>
        <v>-22.005686216306735</v>
      </c>
      <c r="D108" s="14">
        <f>IF(B108&lt;CALCULATIONS!$M$9,-(Alfa1*COS(miia*B108)-Alfa2*COS(miib*B108)),CURRENTY)</f>
        <v>-24.649258978350094</v>
      </c>
      <c r="G108">
        <f t="shared" si="3"/>
        <v>58</v>
      </c>
      <c r="H108">
        <f t="shared" si="1"/>
        <v>0.58000000000000029</v>
      </c>
      <c r="I108" s="13">
        <f>IF(H108&lt;CALCULATIONS!$M$9,Aktina*SIN(epsilon*H108)*COS(D*H108),Aktina*SIN(epsilon*XRONOS)*COS(D*XRONOS))</f>
        <v>-12.537924544423287</v>
      </c>
      <c r="J108" s="14">
        <f>IF(H108&lt;CALCULATIONS!$M$9,Aktina*COS(epsilon*H108)*COS(D*H108),Aktina*COS(epsilon*XRONOS)*COS(D*XRONOS))</f>
        <v>50.883320134825475</v>
      </c>
      <c r="W108">
        <f t="shared" si="6"/>
        <v>3.1415926535897958</v>
      </c>
      <c r="X108">
        <f t="shared" si="7"/>
        <v>76.85151822433258</v>
      </c>
      <c r="Y108">
        <f t="shared" si="8"/>
        <v>-66.525377476951689</v>
      </c>
    </row>
    <row r="109" spans="1:25">
      <c r="A109">
        <f t="shared" si="2"/>
        <v>59</v>
      </c>
      <c r="B109">
        <f t="shared" si="0"/>
        <v>0.5900000000000003</v>
      </c>
      <c r="C109" s="13">
        <f>IF(B109&lt;CALCULATIONS!$M$9,Alfa1*SIN(miia*B109)-Alfa2*SIN(miib*B109),CURRENTX)</f>
        <v>-17.610179056219984</v>
      </c>
      <c r="D109" s="14">
        <f>IF(B109&lt;CALCULATIONS!$M$9,-(Alfa1*COS(miia*B109)-Alfa2*COS(miib*B109)),CURRENTY)</f>
        <v>-24.171606089233673</v>
      </c>
      <c r="G109">
        <f t="shared" si="3"/>
        <v>59</v>
      </c>
      <c r="H109">
        <f t="shared" si="1"/>
        <v>0.5900000000000003</v>
      </c>
      <c r="I109" s="13">
        <f>IF(H109&lt;CALCULATIONS!$M$9,Aktina*SIN(epsilon*H109)*COS(D*H109),Aktina*SIN(epsilon*XRONOS)*COS(D*XRONOS))</f>
        <v>-11.187694698140977</v>
      </c>
      <c r="J109" s="14">
        <f>IF(H109&lt;CALCULATIONS!$M$9,Aktina*COS(epsilon*H109)*COS(D*H109),Aktina*COS(epsilon*XRONOS)*COS(D*XRONOS))</f>
        <v>57.676881840720789</v>
      </c>
      <c r="W109">
        <f t="shared" si="6"/>
        <v>3.2044245066615917</v>
      </c>
      <c r="X109">
        <f t="shared" si="7"/>
        <v>76.724823582480965</v>
      </c>
      <c r="Y109">
        <f t="shared" si="8"/>
        <v>-62.493888604654735</v>
      </c>
    </row>
    <row r="110" spans="1:25">
      <c r="A110">
        <f t="shared" si="2"/>
        <v>60</v>
      </c>
      <c r="B110">
        <f t="shared" si="0"/>
        <v>0.60000000000000031</v>
      </c>
      <c r="C110" s="13">
        <f>IF(B110&lt;CALCULATIONS!$M$9,Alfa1*SIN(miia*B110)-Alfa2*SIN(miib*B110),CURRENTX)</f>
        <v>-13.10529533410191</v>
      </c>
      <c r="D110" s="14">
        <f>IF(B110&lt;CALCULATIONS!$M$9,-(Alfa1*COS(miia*B110)-Alfa2*COS(miib*B110)),CURRENTY)</f>
        <v>-23.795676486178902</v>
      </c>
      <c r="G110">
        <f t="shared" si="3"/>
        <v>60</v>
      </c>
      <c r="H110">
        <f t="shared" si="1"/>
        <v>0.60000000000000031</v>
      </c>
      <c r="I110" s="13">
        <f>IF(H110&lt;CALCULATIONS!$M$9,Aktina*SIN(epsilon*H110)*COS(D*H110),Aktina*SIN(epsilon*XRONOS)*COS(D*XRONOS))</f>
        <v>-9.0005096930527291</v>
      </c>
      <c r="J110" s="14">
        <f>IF(H110&lt;CALCULATIONS!$M$9,Aktina*COS(epsilon*H110)*COS(D*H110),Aktina*COS(epsilon*XRONOS)*COS(D*XRONOS))</f>
        <v>63.140848588400196</v>
      </c>
      <c r="W110">
        <f t="shared" si="6"/>
        <v>3.2672563597333877</v>
      </c>
      <c r="X110">
        <f t="shared" si="7"/>
        <v>76.345239662796217</v>
      </c>
      <c r="Y110">
        <f t="shared" si="8"/>
        <v>-58.478310177124669</v>
      </c>
    </row>
    <row r="111" spans="1:25">
      <c r="A111">
        <f t="shared" si="2"/>
        <v>61</v>
      </c>
      <c r="B111">
        <f t="shared" si="0"/>
        <v>0.61000000000000032</v>
      </c>
      <c r="C111" s="13">
        <f>IF(B111&lt;CALCULATIONS!$M$9,Alfa1*SIN(miia*B111)-Alfa2*SIN(miib*B111),CURRENTX)</f>
        <v>-8.5188084038624758</v>
      </c>
      <c r="D111" s="14">
        <f>IF(B111&lt;CALCULATIONS!$M$9,-(Alfa1*COS(miia*B111)-Alfa2*COS(miib*B111)),CURRENTY)</f>
        <v>-23.528124914829213</v>
      </c>
      <c r="G111">
        <f t="shared" si="3"/>
        <v>61</v>
      </c>
      <c r="H111">
        <f t="shared" si="1"/>
        <v>0.61000000000000032</v>
      </c>
      <c r="I111" s="13">
        <f>IF(H111&lt;CALCULATIONS!$M$9,Aktina*SIN(epsilon*H111)*COS(D*H111),Aktina*SIN(epsilon*XRONOS)*COS(D*XRONOS))</f>
        <v>-6.1623372287655407</v>
      </c>
      <c r="J111" s="14">
        <f>IF(H111&lt;CALCULATIONS!$M$9,Aktina*COS(epsilon*H111)*COS(D*H111),Aktina*COS(epsilon*XRONOS)*COS(D*XRONOS))</f>
        <v>67.091572888102903</v>
      </c>
      <c r="W111">
        <f t="shared" si="6"/>
        <v>3.3300882128051836</v>
      </c>
      <c r="X111">
        <f t="shared" si="7"/>
        <v>75.71426450959396</v>
      </c>
      <c r="Y111">
        <f t="shared" si="8"/>
        <v>-54.494489847871677</v>
      </c>
    </row>
    <row r="112" spans="1:25">
      <c r="A112">
        <f t="shared" si="2"/>
        <v>62</v>
      </c>
      <c r="B112">
        <f t="shared" si="0"/>
        <v>0.62000000000000033</v>
      </c>
      <c r="C112" s="13">
        <f>IF(B112&lt;CALCULATIONS!$M$9,Alfa1*SIN(miia*B112)-Alfa2*SIN(miib*B112),CURRENTX)</f>
        <v>-3.8791836459616813</v>
      </c>
      <c r="D112" s="14">
        <f>IF(B112&lt;CALCULATIONS!$M$9,-(Alfa1*COS(miia*B112)-Alfa2*COS(miib*B112)),CURRENTY)</f>
        <v>-23.373658082211293</v>
      </c>
      <c r="G112">
        <f t="shared" si="3"/>
        <v>62</v>
      </c>
      <c r="H112">
        <f t="shared" si="1"/>
        <v>0.62000000000000033</v>
      </c>
      <c r="I112" s="13">
        <f>IF(H112&lt;CALCULATIONS!$M$9,Aktina*SIN(epsilon*H112)*COS(D*H112),Aktina*SIN(epsilon*XRONOS)*COS(D*XRONOS))</f>
        <v>-2.8880170420783635</v>
      </c>
      <c r="J112" s="14">
        <f>IF(H112&lt;CALCULATIONS!$M$9,Aktina*COS(epsilon*H112)*COS(D*H112),Aktina*COS(epsilon*XRONOS)*COS(D*XRONOS))</f>
        <v>69.395703975572872</v>
      </c>
      <c r="W112">
        <f t="shared" si="6"/>
        <v>3.3929200658769796</v>
      </c>
      <c r="X112">
        <f t="shared" si="7"/>
        <v>74.834388293538751</v>
      </c>
      <c r="Y112">
        <f t="shared" si="8"/>
        <v>-50.558149935700925</v>
      </c>
    </row>
    <row r="113" spans="1:25">
      <c r="A113">
        <f t="shared" si="2"/>
        <v>63</v>
      </c>
      <c r="B113">
        <f t="shared" si="0"/>
        <v>0.63000000000000034</v>
      </c>
      <c r="C113" s="13">
        <f>IF(B113&lt;CALCULATIONS!$M$9,Alfa1*SIN(miia*B113)-Alfa2*SIN(miib*B113),CURRENTX)</f>
        <v>0.78466255510192784</v>
      </c>
      <c r="D113" s="14">
        <f>IF(B113&lt;CALCULATIONS!$M$9,-(Alfa1*COS(miia*B113)-Alfa2*COS(miib*B113)),CURRENTY)</f>
        <v>-23.334982546382935</v>
      </c>
      <c r="G113">
        <f t="shared" si="3"/>
        <v>63</v>
      </c>
      <c r="H113">
        <f t="shared" si="1"/>
        <v>0.63000000000000034</v>
      </c>
      <c r="I113" s="13">
        <f>IF(H113&lt;CALCULATIONS!$M$9,Aktina*SIN(epsilon*H113)*COS(D*H113),Aktina*SIN(epsilon*XRONOS)*COS(D*XRONOS))</f>
        <v>0.58832013578766851</v>
      </c>
      <c r="J113" s="14">
        <f>IF(H113&lt;CALCULATIONS!$M$9,Aktina*COS(epsilon*H113)*COS(D*H113),Aktina*COS(epsilon*XRONOS)*COS(D*XRONOS))</f>
        <v>69.975262765954682</v>
      </c>
      <c r="W113">
        <f t="shared" si="6"/>
        <v>3.4557519189487755</v>
      </c>
      <c r="X113">
        <f t="shared" si="7"/>
        <v>73.70908348407815</v>
      </c>
      <c r="Y113">
        <f t="shared" si="8"/>
        <v>-46.684825375903117</v>
      </c>
    </row>
    <row r="114" spans="1:25">
      <c r="A114">
        <f t="shared" si="2"/>
        <v>64</v>
      </c>
      <c r="B114">
        <f t="shared" si="0"/>
        <v>0.64000000000000035</v>
      </c>
      <c r="C114" s="13">
        <f>IF(B114&lt;CALCULATIONS!$M$9,Alfa1*SIN(miia*B114)-Alfa2*SIN(miib*B114),CURRENTX)</f>
        <v>5.4436081397987541</v>
      </c>
      <c r="D114" s="14">
        <f>IF(B114&lt;CALCULATIONS!$M$9,-(Alfa1*COS(miia*B114)-Alfa2*COS(miib*B114)),CURRENTY)</f>
        <v>-23.412774766063993</v>
      </c>
      <c r="G114">
        <f t="shared" si="3"/>
        <v>64</v>
      </c>
      <c r="H114">
        <f t="shared" si="1"/>
        <v>0.64000000000000035</v>
      </c>
      <c r="I114" s="13">
        <f>IF(H114&lt;CALCULATIONS!$M$9,Aktina*SIN(epsilon*H114)*COS(D*H114),Aktina*SIN(epsilon*XRONOS)*COS(D*XRONOS))</f>
        <v>4.0236217087867043</v>
      </c>
      <c r="J114" s="14">
        <f>IF(H114&lt;CALCULATIONS!$M$9,Aktina*COS(epsilon*H114)*COS(D*H114),Aktina*COS(epsilon*XRONOS)*COS(D*XRONOS))</f>
        <v>68.810611955946911</v>
      </c>
      <c r="W114">
        <f t="shared" si="6"/>
        <v>3.5185837720205715</v>
      </c>
      <c r="X114">
        <f t="shared" si="7"/>
        <v>72.342791145192223</v>
      </c>
      <c r="Y114">
        <f t="shared" si="8"/>
        <v>-42.889802410962105</v>
      </c>
    </row>
    <row r="115" spans="1:25">
      <c r="A115">
        <f t="shared" si="2"/>
        <v>65</v>
      </c>
      <c r="B115">
        <f t="shared" ref="B115:B178" si="9">B114+dt</f>
        <v>0.65000000000000036</v>
      </c>
      <c r="C115" s="13">
        <f>IF(B115&lt;CALCULATIONS!$M$9,Alfa1*SIN(miia*B115)-Alfa2*SIN(miib*B115),CURRENTX)</f>
        <v>10.068572666787583</v>
      </c>
      <c r="D115" s="14">
        <f>IF(B115&lt;CALCULATIONS!$M$9,-(Alfa1*COS(miia*B115)-Alfa2*COS(miib*B115)),CURRENTY)</f>
        <v>-23.605673616771618</v>
      </c>
      <c r="G115">
        <f t="shared" si="3"/>
        <v>65</v>
      </c>
      <c r="H115">
        <f t="shared" ref="H115:H178" si="10">H114+dt</f>
        <v>0.65000000000000036</v>
      </c>
      <c r="I115" s="13">
        <f>IF(H115&lt;CALCULATIONS!$M$9,Aktina*SIN(epsilon*H115)*COS(D*H115),Aktina*SIN(epsilon*XRONOS)*COS(D*XRONOS))</f>
        <v>7.1766467058589933</v>
      </c>
      <c r="J115" s="14">
        <f>IF(H115&lt;CALCULATIONS!$M$9,Aktina*COS(epsilon*H115)*COS(D*H115),Aktina*COS(epsilon*XRONOS)*COS(D*XRONOS))</f>
        <v>65.941204251237565</v>
      </c>
      <c r="W115">
        <f t="shared" si="6"/>
        <v>3.5814156250923674</v>
      </c>
      <c r="X115">
        <f t="shared" si="7"/>
        <v>70.740903408542977</v>
      </c>
      <c r="Y115">
        <f t="shared" si="8"/>
        <v>-39.188058262739432</v>
      </c>
    </row>
    <row r="116" spans="1:25">
      <c r="A116">
        <f t="shared" ref="A116:A179" si="11">A115+1</f>
        <v>66</v>
      </c>
      <c r="B116">
        <f t="shared" si="9"/>
        <v>0.66000000000000036</v>
      </c>
      <c r="C116" s="13">
        <f>IF(B116&lt;CALCULATIONS!$M$9,Alfa1*SIN(miia*B116)-Alfa2*SIN(miib*B116),CURRENTX)</f>
        <v>14.630764208663891</v>
      </c>
      <c r="D116" s="14">
        <f>IF(B116&lt;CALCULATIONS!$M$9,-(Alfa1*COS(miia*B116)-Alfa2*COS(miib*B116)),CURRENTY)</f>
        <v>-23.910295450048022</v>
      </c>
      <c r="G116">
        <f t="shared" ref="G116:G179" si="12">G115+1</f>
        <v>66</v>
      </c>
      <c r="H116">
        <f t="shared" si="10"/>
        <v>0.66000000000000036</v>
      </c>
      <c r="I116" s="13">
        <f>IF(H116&lt;CALCULATIONS!$M$9,Aktina*SIN(epsilon*H116)*COS(D*H116),Aktina*SIN(epsilon*XRONOS)*COS(D*XRONOS))</f>
        <v>9.8186252917846577</v>
      </c>
      <c r="J116" s="14">
        <f>IF(H116&lt;CALCULATIONS!$M$9,Aktina*COS(epsilon*H116)*COS(D*H116),Aktina*COS(epsilon*XRONOS)*COS(D*XRONOS))</f>
        <v>61.464079235964093</v>
      </c>
      <c r="W116">
        <f t="shared" si="6"/>
        <v>3.6442474781641634</v>
      </c>
      <c r="X116">
        <f t="shared" si="7"/>
        <v>68.909742193194063</v>
      </c>
      <c r="Y116">
        <f t="shared" si="8"/>
        <v>-35.594202024222099</v>
      </c>
    </row>
    <row r="117" spans="1:25">
      <c r="A117">
        <f t="shared" si="11"/>
        <v>67</v>
      </c>
      <c r="B117">
        <f t="shared" si="9"/>
        <v>0.67000000000000037</v>
      </c>
      <c r="C117" s="13">
        <f>IF(B117&lt;CALCULATIONS!$M$9,Alfa1*SIN(miia*B117)-Alfa2*SIN(miib*B117),CURRENTX)</f>
        <v>19.10192349247944</v>
      </c>
      <c r="D117" s="14">
        <f>IF(B117&lt;CALCULATIONS!$M$9,-(Alfa1*COS(miia*B117)-Alfa2*COS(miib*B117)),CURRENTY)</f>
        <v>-24.321271541666153</v>
      </c>
      <c r="G117">
        <f t="shared" si="12"/>
        <v>67</v>
      </c>
      <c r="H117">
        <f t="shared" si="10"/>
        <v>0.67000000000000037</v>
      </c>
      <c r="I117" s="13">
        <f>IF(H117&lt;CALCULATIONS!$M$9,Aktina*SIN(epsilon*H117)*COS(D*H117),Aktina*SIN(epsilon*XRONOS)*COS(D*XRONOS))</f>
        <v>11.743408926754809</v>
      </c>
      <c r="J117" s="14">
        <f>IF(H117&lt;CALCULATIONS!$M$9,Aktina*COS(epsilon*H117)*COS(D*H117),Aktina*COS(epsilon*XRONOS)*COS(D*XRONOS))</f>
        <v>55.530168112607306</v>
      </c>
      <c r="W117">
        <f t="shared" si="6"/>
        <v>3.7070793312359593</v>
      </c>
      <c r="X117">
        <f t="shared" si="7"/>
        <v>66.856534255884483</v>
      </c>
      <c r="Y117">
        <f t="shared" si="8"/>
        <v>-32.122417004106808</v>
      </c>
    </row>
    <row r="118" spans="1:25">
      <c r="A118">
        <f t="shared" si="11"/>
        <v>68</v>
      </c>
      <c r="B118">
        <f t="shared" si="9"/>
        <v>0.68000000000000038</v>
      </c>
      <c r="C118" s="13">
        <f>IF(B118&lt;CALCULATIONS!$M$9,Alfa1*SIN(miia*B118)-Alfa2*SIN(miib*B118),CURRENTX)</f>
        <v>23.454562954486505</v>
      </c>
      <c r="D118" s="14">
        <f>IF(B118&lt;CALCULATIONS!$M$9,-(Alfa1*COS(miia*B118)-Alfa2*COS(miib*B118)),CURRENTY)</f>
        <v>-24.831307545545616</v>
      </c>
      <c r="G118">
        <f t="shared" si="12"/>
        <v>68</v>
      </c>
      <c r="H118">
        <f t="shared" si="10"/>
        <v>0.68000000000000038</v>
      </c>
      <c r="I118" s="13">
        <f>IF(H118&lt;CALCULATIONS!$M$9,Aktina*SIN(epsilon*H118)*COS(D*H118),Aktina*SIN(epsilon*XRONOS)*COS(D*XRONOS))</f>
        <v>12.776696230126094</v>
      </c>
      <c r="J118" s="14">
        <f>IF(H118&lt;CALCULATIONS!$M$9,Aktina*COS(epsilon*H118)*COS(D*H118),Aktina*COS(epsilon*XRONOS)*COS(D*XRONOS))</f>
        <v>48.338551898103752</v>
      </c>
      <c r="W118">
        <f t="shared" si="6"/>
        <v>3.7699111843077553</v>
      </c>
      <c r="X118">
        <f t="shared" si="7"/>
        <v>64.589382670321314</v>
      </c>
      <c r="Y118">
        <f t="shared" si="8"/>
        <v>-28.78640475176023</v>
      </c>
    </row>
    <row r="119" spans="1:25">
      <c r="A119">
        <f t="shared" si="11"/>
        <v>69</v>
      </c>
      <c r="B119">
        <f t="shared" si="9"/>
        <v>0.69000000000000039</v>
      </c>
      <c r="C119" s="13">
        <f>IF(B119&lt;CALCULATIONS!$M$9,Alfa1*SIN(miia*B119)-Alfa2*SIN(miib*B119),CURRENTX)</f>
        <v>27.662198428784855</v>
      </c>
      <c r="D119" s="14">
        <f>IF(B119&lt;CALCULATIONS!$M$9,-(Alfa1*COS(miia*B119)-Alfa2*COS(miib*B119)),CURRENTY)</f>
        <v>-25.431264344809247</v>
      </c>
      <c r="G119">
        <f t="shared" si="12"/>
        <v>69</v>
      </c>
      <c r="H119">
        <f t="shared" si="10"/>
        <v>0.69000000000000039</v>
      </c>
      <c r="I119" s="13">
        <f>IF(H119&lt;CALCULATIONS!$M$9,Aktina*SIN(epsilon*H119)*COS(D*H119),Aktina*SIN(epsilon*XRONOS)*COS(D*XRONOS))</f>
        <v>12.783956676956661</v>
      </c>
      <c r="J119" s="14">
        <f>IF(H119&lt;CALCULATIONS!$M$9,Aktina*COS(epsilon*H119)*COS(D*H119),Aktina*COS(epsilon*XRONOS)*COS(D*XRONOS))</f>
        <v>40.128899232603871</v>
      </c>
      <c r="W119">
        <f t="shared" si="6"/>
        <v>3.8327430373795512</v>
      </c>
      <c r="X119">
        <f t="shared" si="7"/>
        <v>62.11723484804974</v>
      </c>
      <c r="Y119">
        <f t="shared" si="8"/>
        <v>-25.599330983463368</v>
      </c>
    </row>
    <row r="120" spans="1:25">
      <c r="A120">
        <f t="shared" si="11"/>
        <v>70</v>
      </c>
      <c r="B120">
        <f t="shared" si="9"/>
        <v>0.7000000000000004</v>
      </c>
      <c r="C120" s="13">
        <f>IF(B120&lt;CALCULATIONS!$M$9,Alfa1*SIN(miia*B120)-Alfa2*SIN(miib*B120),CURRENTX)</f>
        <v>31.699571262287474</v>
      </c>
      <c r="D120" s="14">
        <f>IF(B120&lt;CALCULATIONS!$M$9,-(Alfa1*COS(miia*B120)-Alfa2*COS(miib*B120)),CURRENTY)</f>
        <v>-26.110259472226744</v>
      </c>
      <c r="G120">
        <f t="shared" si="12"/>
        <v>70</v>
      </c>
      <c r="H120">
        <f t="shared" si="10"/>
        <v>0.7000000000000004</v>
      </c>
      <c r="I120" s="13">
        <f>IF(H120&lt;CALCULATIONS!$M$9,Aktina*SIN(epsilon*H120)*COS(D*H120),Aktina*SIN(epsilon*XRONOS)*COS(D*XRONOS))</f>
        <v>11.676726494162782</v>
      </c>
      <c r="J120" s="14">
        <f>IF(H120&lt;CALCULATIONS!$M$9,Aktina*COS(epsilon*H120)*COS(D*H120),Aktina*COS(epsilon*XRONOS)*COS(D*XRONOS))</f>
        <v>31.17238153928951</v>
      </c>
      <c r="W120">
        <f t="shared" si="6"/>
        <v>3.8955748904513472</v>
      </c>
      <c r="X120">
        <f t="shared" si="7"/>
        <v>59.449847227107355</v>
      </c>
      <c r="Y120">
        <f t="shared" si="8"/>
        <v>-22.573773623344188</v>
      </c>
    </row>
    <row r="121" spans="1:25">
      <c r="A121">
        <f t="shared" si="11"/>
        <v>71</v>
      </c>
      <c r="B121">
        <f t="shared" si="9"/>
        <v>0.71000000000000041</v>
      </c>
      <c r="C121" s="13">
        <f>IF(B121&lt;CALCULATIONS!$M$9,Alfa1*SIN(miia*B121)-Alfa2*SIN(miib*B121),CURRENTX)</f>
        <v>35.542858742948724</v>
      </c>
      <c r="D121" s="14">
        <f>IF(B121&lt;CALCULATIONS!$M$9,-(Alfa1*COS(miia*B121)-Alfa2*COS(miib*B121)),CURRENTY)</f>
        <v>-26.855788061427422</v>
      </c>
      <c r="G121">
        <f t="shared" si="12"/>
        <v>71</v>
      </c>
      <c r="H121">
        <f t="shared" si="10"/>
        <v>0.71000000000000041</v>
      </c>
      <c r="I121" s="13">
        <f>IF(H121&lt;CALCULATIONS!$M$9,Aktina*SIN(epsilon*H121)*COS(D*H121),Aktina*SIN(epsilon*XRONOS)*COS(D*XRONOS))</f>
        <v>9.4170164406668899</v>
      </c>
      <c r="J121" s="14">
        <f>IF(H121&lt;CALCULATIONS!$M$9,Aktina*COS(epsilon*H121)*COS(D*H121),Aktina*COS(epsilon*XRONOS)*COS(D*XRONOS))</f>
        <v>21.761423023154972</v>
      </c>
      <c r="W121">
        <f t="shared" si="6"/>
        <v>3.9584067435231431</v>
      </c>
      <c r="X121">
        <f t="shared" si="7"/>
        <v>56.597746767820531</v>
      </c>
      <c r="Y121">
        <f t="shared" si="8"/>
        <v>-19.721673164057393</v>
      </c>
    </row>
    <row r="122" spans="1:25">
      <c r="A122">
        <f t="shared" si="11"/>
        <v>72</v>
      </c>
      <c r="B122">
        <f t="shared" si="9"/>
        <v>0.72000000000000042</v>
      </c>
      <c r="C122" s="13">
        <f>IF(B122&lt;CALCULATIONS!$M$9,Alfa1*SIN(miia*B122)-Alfa2*SIN(miib*B122),CURRENTX)</f>
        <v>39.169870843573506</v>
      </c>
      <c r="D122" s="14">
        <f>IF(B122&lt;CALCULATIONS!$M$9,-(Alfa1*COS(miia*B122)-Alfa2*COS(miib*B122)),CURRENTY)</f>
        <v>-27.653862089840956</v>
      </c>
      <c r="G122">
        <f t="shared" si="12"/>
        <v>72</v>
      </c>
      <c r="H122">
        <f t="shared" si="10"/>
        <v>0.72000000000000042</v>
      </c>
      <c r="I122" s="13">
        <f>IF(H122&lt;CALCULATIONS!$M$9,Aktina*SIN(epsilon*H122)*COS(D*H122),Aktina*SIN(epsilon*XRONOS)*COS(D*XRONOS))</f>
        <v>6.0196469445042027</v>
      </c>
      <c r="J122" s="14">
        <f>IF(H122&lt;CALCULATIONS!$M$9,Aktina*COS(epsilon*H122)*COS(D*H122),Aktina*COS(epsilon*XRONOS)*COS(D*XRONOS))</f>
        <v>12.198688541147087</v>
      </c>
      <c r="W122">
        <f t="shared" si="6"/>
        <v>4.0212385965949391</v>
      </c>
      <c r="X122">
        <f t="shared" ref="X122:X153" si="13">FCX+FCURV*COS(W122)</f>
        <v>53.57218940770133</v>
      </c>
      <c r="Y122">
        <f t="shared" ref="Y122:Y158" si="14">FCY+FCURV*SIN(W122)</f>
        <v>-17.054285543115029</v>
      </c>
    </row>
    <row r="123" spans="1:25">
      <c r="A123">
        <f t="shared" si="11"/>
        <v>73</v>
      </c>
      <c r="B123">
        <f t="shared" si="9"/>
        <v>0.73000000000000043</v>
      </c>
      <c r="C123" s="13">
        <f>IF(B123&lt;CALCULATIONS!$M$9,Alfa1*SIN(miia*B123)-Alfa2*SIN(miib*B123),CURRENTX)</f>
        <v>42.560231418599287</v>
      </c>
      <c r="D123" s="14">
        <f>IF(B123&lt;CALCULATIONS!$M$9,-(Alfa1*COS(miia*B123)-Alfa2*COS(miib*B123)),CURRENTY)</f>
        <v>-28.489166486358013</v>
      </c>
      <c r="G123">
        <f t="shared" si="12"/>
        <v>73</v>
      </c>
      <c r="H123">
        <f t="shared" si="10"/>
        <v>0.73000000000000043</v>
      </c>
      <c r="I123" s="13">
        <f>IF(H123&lt;CALCULATIONS!$M$9,Aktina*SIN(epsilon*H123)*COS(D*H123),Aktina*SIN(epsilon*XRONOS)*COS(D*XRONOS))</f>
        <v>1.5524093029176707</v>
      </c>
      <c r="J123" s="14">
        <f>IF(H123&lt;CALCULATIONS!$M$9,Aktina*COS(epsilon*H123)*COS(D*H123),Aktina*COS(epsilon*XRONOS)*COS(D*XRONOS))</f>
        <v>2.7857419089089799</v>
      </c>
      <c r="W123">
        <f t="shared" si="6"/>
        <v>4.0840704496667346</v>
      </c>
      <c r="X123">
        <f t="shared" si="13"/>
        <v>50.385115639404475</v>
      </c>
      <c r="Y123">
        <f t="shared" si="14"/>
        <v>-14.582137720843491</v>
      </c>
    </row>
    <row r="124" spans="1:25">
      <c r="A124">
        <f t="shared" si="11"/>
        <v>74</v>
      </c>
      <c r="B124">
        <f t="shared" si="9"/>
        <v>0.74000000000000044</v>
      </c>
      <c r="C124" s="13">
        <f>IF(B124&lt;CALCULATIONS!$M$9,Alfa1*SIN(miia*B124)-Alfa2*SIN(miib*B124),CURRENTX)</f>
        <v>45.695542144667755</v>
      </c>
      <c r="D124" s="14">
        <f>IF(B124&lt;CALCULATIONS!$M$9,-(Alfa1*COS(miia*B124)-Alfa2*COS(miib*B124)),CURRENTY)</f>
        <v>-29.3452305030833</v>
      </c>
      <c r="G124">
        <f t="shared" si="12"/>
        <v>74</v>
      </c>
      <c r="H124">
        <f t="shared" si="10"/>
        <v>0.74000000000000044</v>
      </c>
      <c r="I124" s="13">
        <f>IF(H124&lt;CALCULATIONS!$M$9,Aktina*SIN(epsilon*H124)*COS(D*H124),Aktina*SIN(epsilon*XRONOS)*COS(D*XRONOS))</f>
        <v>-3.8659609952711138</v>
      </c>
      <c r="J124" s="14">
        <f>IF(H124&lt;CALCULATIONS!$M$9,Aktina*COS(epsilon*H124)*COS(D*H124),Aktina*COS(epsilon*XRONOS)*COS(D*XRONOS))</f>
        <v>-6.1881804383119254</v>
      </c>
      <c r="W124">
        <f t="shared" ref="W124:W158" si="15">W123+2*PI()/100</f>
        <v>4.1469023027385301</v>
      </c>
      <c r="X124">
        <f t="shared" si="13"/>
        <v>47.049103387057912</v>
      </c>
      <c r="Y124">
        <f t="shared" si="14"/>
        <v>-12.314986135280357</v>
      </c>
    </row>
    <row r="125" spans="1:25">
      <c r="A125">
        <f t="shared" si="11"/>
        <v>75</v>
      </c>
      <c r="B125">
        <f t="shared" si="9"/>
        <v>0.75000000000000044</v>
      </c>
      <c r="C125" s="13">
        <f>IF(B125&lt;CALCULATIONS!$M$9,Alfa1*SIN(miia*B125)-Alfa2*SIN(miib*B125),CURRENTX)</f>
        <v>48.559527666053405</v>
      </c>
      <c r="D125" s="14">
        <f>IF(B125&lt;CALCULATIONS!$M$9,-(Alfa1*COS(miia*B125)-Alfa2*COS(miib*B125)),CURRENTY)</f>
        <v>-30.20461259302893</v>
      </c>
      <c r="G125">
        <f t="shared" si="12"/>
        <v>75</v>
      </c>
      <c r="H125">
        <f t="shared" si="10"/>
        <v>0.75000000000000044</v>
      </c>
      <c r="I125" s="13">
        <f>IF(H125&lt;CALCULATIONS!$M$9,Aktina*SIN(epsilon*H125)*COS(D*H125),Aktina*SIN(epsilon*XRONOS)*COS(D*XRONOS))</f>
        <v>-10.069924781617079</v>
      </c>
      <c r="J125" s="14">
        <f>IF(H125&lt;CALCULATIONS!$M$9,Aktina*COS(epsilon*H125)*COS(D*H125),Aktina*COS(epsilon*XRONOS)*COS(D*XRONOS))</f>
        <v>-14.456840825833213</v>
      </c>
      <c r="W125">
        <f t="shared" si="15"/>
        <v>4.2097341558103256</v>
      </c>
      <c r="X125">
        <f t="shared" si="13"/>
        <v>43.57731836694262</v>
      </c>
      <c r="Y125">
        <f t="shared" si="14"/>
        <v>-10.261778197970813</v>
      </c>
    </row>
    <row r="126" spans="1:25">
      <c r="A126">
        <f t="shared" si="11"/>
        <v>76</v>
      </c>
      <c r="B126">
        <f t="shared" si="9"/>
        <v>0.76000000000000045</v>
      </c>
      <c r="C126" s="13">
        <f>IF(B126&lt;CALCULATIONS!$M$9,Alfa1*SIN(miia*B126)-Alfa2*SIN(miib*B126),CURRENTX)</f>
        <v>51.138160591395021</v>
      </c>
      <c r="D126" s="14">
        <f>IF(B126&lt;CALCULATIONS!$M$9,-(Alfa1*COS(miia*B126)-Alfa2*COS(miib*B126)),CURRENTY)</f>
        <v>-31.049096895753529</v>
      </c>
      <c r="G126">
        <f t="shared" si="12"/>
        <v>76</v>
      </c>
      <c r="H126">
        <f t="shared" si="10"/>
        <v>0.76000000000000045</v>
      </c>
      <c r="I126" s="13">
        <f>IF(H126&lt;CALCULATIONS!$M$9,Aktina*SIN(epsilon*H126)*COS(D*H126),Aktina*SIN(epsilon*XRONOS)*COS(D*XRONOS))</f>
        <v>-16.853234411219404</v>
      </c>
      <c r="J126" s="14">
        <f>IF(H126&lt;CALCULATIONS!$M$9,Aktina*COS(epsilon*H126)*COS(D*H126),Aktina*COS(epsilon*XRONOS)*COS(D*XRONOS))</f>
        <v>-21.786699915009219</v>
      </c>
      <c r="W126">
        <f t="shared" si="15"/>
        <v>4.2725660088821211</v>
      </c>
      <c r="X126">
        <f t="shared" si="13"/>
        <v>39.983462128425309</v>
      </c>
      <c r="Y126">
        <f t="shared" si="14"/>
        <v>-8.4306169826219346</v>
      </c>
    </row>
    <row r="127" spans="1:25">
      <c r="A127">
        <f t="shared" si="11"/>
        <v>77</v>
      </c>
      <c r="B127">
        <f t="shared" si="9"/>
        <v>0.77000000000000046</v>
      </c>
      <c r="C127" s="13">
        <f>IF(B127&lt;CALCULATIONS!$M$9,Alfa1*SIN(miia*B127)-Alfa2*SIN(miib*B127),CURRENTX)</f>
        <v>53.419765186837907</v>
      </c>
      <c r="D127" s="14">
        <f>IF(B127&lt;CALCULATIONS!$M$9,-(Alfa1*COS(miia*B127)-Alfa2*COS(miib*B127)),CURRENTY)</f>
        <v>-31.859899312200231</v>
      </c>
      <c r="G127">
        <f t="shared" si="12"/>
        <v>77</v>
      </c>
      <c r="H127">
        <f t="shared" si="10"/>
        <v>0.77000000000000046</v>
      </c>
      <c r="I127" s="13">
        <f>IF(H127&lt;CALCULATIONS!$M$9,Aktina*SIN(epsilon*H127)*COS(D*H127),Aktina*SIN(epsilon*XRONOS)*COS(D*XRONOS))</f>
        <v>-23.976745699595789</v>
      </c>
      <c r="J127" s="14">
        <f>IF(H127&lt;CALCULATIONS!$M$9,Aktina*COS(epsilon*H127)*COS(D*H127),Aktina*COS(epsilon*XRONOS)*COS(D*XRONOS))</f>
        <v>-27.985266919726346</v>
      </c>
      <c r="W127">
        <f t="shared" si="15"/>
        <v>4.3353978619539166</v>
      </c>
      <c r="X127">
        <f t="shared" si="13"/>
        <v>36.281717980202657</v>
      </c>
      <c r="Y127">
        <f t="shared" si="14"/>
        <v>-6.8287292459727169</v>
      </c>
    </row>
    <row r="128" spans="1:25">
      <c r="A128">
        <f t="shared" si="11"/>
        <v>78</v>
      </c>
      <c r="B128">
        <f t="shared" si="9"/>
        <v>0.78000000000000047</v>
      </c>
      <c r="C128" s="13">
        <f>IF(B128&lt;CALCULATIONS!$M$9,Alfa1*SIN(miia*B128)-Alfa2*SIN(miib*B128),CURRENTX)</f>
        <v>55.395098820659641</v>
      </c>
      <c r="D128" s="14">
        <f>IF(B128&lt;CALCULATIONS!$M$9,-(Alfa1*COS(miia*B128)-Alfa2*COS(miib*B128)),CURRENTY)</f>
        <v>-32.617881049544742</v>
      </c>
      <c r="G128">
        <f t="shared" si="12"/>
        <v>78</v>
      </c>
      <c r="H128">
        <f t="shared" si="10"/>
        <v>0.78000000000000047</v>
      </c>
      <c r="I128" s="13">
        <f>IF(H128&lt;CALCULATIONS!$M$9,Aktina*SIN(epsilon*H128)*COS(D*H128),Aktina*SIN(epsilon*XRONOS)*COS(D*XRONOS))</f>
        <v>-31.177639257630943</v>
      </c>
      <c r="J128" s="14">
        <f>IF(H128&lt;CALCULATIONS!$M$9,Aktina*COS(epsilon*H128)*COS(D*H128),Aktina*COS(epsilon*XRONOS)*COS(D*XRONOS))</f>
        <v>-32.907777161740981</v>
      </c>
      <c r="W128">
        <f t="shared" si="15"/>
        <v>4.3982297150257121</v>
      </c>
      <c r="X128">
        <f t="shared" si="13"/>
        <v>32.48669501526166</v>
      </c>
      <c r="Y128">
        <f t="shared" si="14"/>
        <v>-5.4624369070868255</v>
      </c>
    </row>
    <row r="129" spans="1:25">
      <c r="A129">
        <f t="shared" si="11"/>
        <v>79</v>
      </c>
      <c r="B129">
        <f t="shared" si="9"/>
        <v>0.79000000000000048</v>
      </c>
      <c r="C129" s="13">
        <f>IF(B129&lt;CALCULATIONS!$M$9,Alfa1*SIN(miia*B129)-Alfa2*SIN(miib*B129),CURRENTX)</f>
        <v>57.057410433631979</v>
      </c>
      <c r="D129" s="14">
        <f>IF(B129&lt;CALCULATIONS!$M$9,-(Alfa1*COS(miia*B129)-Alfa2*COS(miib*B129)),CURRENTY)</f>
        <v>-33.303767437746245</v>
      </c>
      <c r="G129">
        <f t="shared" si="12"/>
        <v>79</v>
      </c>
      <c r="H129">
        <f t="shared" si="10"/>
        <v>0.79000000000000048</v>
      </c>
      <c r="I129" s="13">
        <f>IF(H129&lt;CALCULATIONS!$M$9,Aktina*SIN(epsilon*H129)*COS(D*H129),Aktina*SIN(epsilon*XRONOS)*COS(D*XRONOS))</f>
        <v>-38.179686722361161</v>
      </c>
      <c r="J129" s="14">
        <f>IF(H129&lt;CALCULATIONS!$M$9,Aktina*COS(epsilon*H129)*COS(D*H129),Aktina*COS(epsilon*XRONOS)*COS(D*XRONOS))</f>
        <v>-36.461940707949005</v>
      </c>
      <c r="W129">
        <f t="shared" si="15"/>
        <v>4.4610615680975076</v>
      </c>
      <c r="X129">
        <f t="shared" si="13"/>
        <v>28.613370455463873</v>
      </c>
      <c r="Y129">
        <f t="shared" si="14"/>
        <v>-4.3371320976262453</v>
      </c>
    </row>
    <row r="130" spans="1:25">
      <c r="A130">
        <f t="shared" si="11"/>
        <v>80</v>
      </c>
      <c r="B130">
        <f t="shared" si="9"/>
        <v>0.80000000000000049</v>
      </c>
      <c r="C130" s="13">
        <f>IF(B130&lt;CALCULATIONS!$M$9,Alfa1*SIN(miia*B130)-Alfa2*SIN(miib*B130),CURRENTX)</f>
        <v>58.402475535582283</v>
      </c>
      <c r="D130" s="14">
        <f>IF(B130&lt;CALCULATIONS!$M$9,-(Alfa1*COS(miia*B130)-Alfa2*COS(miib*B130)),CURRENTY)</f>
        <v>-33.898369762502902</v>
      </c>
      <c r="G130">
        <f t="shared" si="12"/>
        <v>80</v>
      </c>
      <c r="H130">
        <f t="shared" si="10"/>
        <v>0.80000000000000049</v>
      </c>
      <c r="I130" s="13">
        <f>IF(H130&lt;CALCULATIONS!$M$9,Aktina*SIN(epsilon*H130)*COS(D*H130),Aktina*SIN(epsilon*XRONOS)*COS(D*XRONOS))</f>
        <v>-44.704154715095953</v>
      </c>
      <c r="J130" s="14">
        <f>IF(H130&lt;CALCULATIONS!$M$9,Aktina*COS(epsilon*H130)*COS(D*H130),Aktina*COS(epsilon*XRONOS)*COS(D*XRONOS))</f>
        <v>-38.610582994619989</v>
      </c>
      <c r="W130">
        <f t="shared" si="15"/>
        <v>4.5238934211693032</v>
      </c>
      <c r="X130">
        <f t="shared" si="13"/>
        <v>24.677030543293153</v>
      </c>
      <c r="Y130">
        <f t="shared" si="14"/>
        <v>-3.4572558815710579</v>
      </c>
    </row>
    <row r="131" spans="1:25">
      <c r="A131">
        <f t="shared" si="11"/>
        <v>81</v>
      </c>
      <c r="B131">
        <f t="shared" si="9"/>
        <v>0.8100000000000005</v>
      </c>
      <c r="C131" s="13">
        <f>IF(B131&lt;CALCULATIONS!$M$9,Alfa1*SIN(miia*B131)-Alfa2*SIN(miib*B131),CURRENTX)</f>
        <v>59.428607459607825</v>
      </c>
      <c r="D131" s="14">
        <f>IF(B131&lt;CALCULATIONS!$M$9,-(Alfa1*COS(miia*B131)-Alfa2*COS(miib*B131)),CURRENTY)</f>
        <v>-34.382807825028621</v>
      </c>
      <c r="G131">
        <f t="shared" si="12"/>
        <v>81</v>
      </c>
      <c r="H131">
        <f t="shared" si="10"/>
        <v>0.8100000000000005</v>
      </c>
      <c r="I131" s="13">
        <f>IF(H131&lt;CALCULATIONS!$M$9,Aktina*SIN(epsilon*H131)*COS(D*H131),Aktina*SIN(epsilon*XRONOS)*COS(D*XRONOS))</f>
        <v>-50.480912903524619</v>
      </c>
      <c r="J131" s="14">
        <f>IF(H131&lt;CALCULATIONS!$M$9,Aktina*COS(epsilon*H131)*COS(D*H131),Aktina*COS(epsilon*XRONOS)*COS(D*XRONOS))</f>
        <v>-39.372082543430913</v>
      </c>
      <c r="W131">
        <f t="shared" si="15"/>
        <v>4.5867252742410987</v>
      </c>
      <c r="X131">
        <f t="shared" si="13"/>
        <v>20.693210214040185</v>
      </c>
      <c r="Y131">
        <f t="shared" si="14"/>
        <v>-2.8262807283688218</v>
      </c>
    </row>
    <row r="132" spans="1:25">
      <c r="A132">
        <f t="shared" si="11"/>
        <v>82</v>
      </c>
      <c r="B132">
        <f t="shared" si="9"/>
        <v>0.82000000000000051</v>
      </c>
      <c r="C132" s="13">
        <f>IF(B132&lt;CALCULATIONS!$M$9,Alfa1*SIN(miia*B132)-Alfa2*SIN(miib*B132),CURRENTX)</f>
        <v>60.136644838867213</v>
      </c>
      <c r="D132" s="14">
        <f>IF(B132&lt;CALCULATIONS!$M$9,-(Alfa1*COS(miia*B132)-Alfa2*COS(miib*B132)),CURRENTY)</f>
        <v>-34.738730927842056</v>
      </c>
      <c r="G132">
        <f t="shared" si="12"/>
        <v>82</v>
      </c>
      <c r="H132">
        <f t="shared" si="10"/>
        <v>0.82000000000000051</v>
      </c>
      <c r="I132" s="13">
        <f>IF(H132&lt;CALCULATIONS!$M$9,Aktina*SIN(epsilon*H132)*COS(D*H132),Aktina*SIN(epsilon*XRONOS)*COS(D*XRONOS))</f>
        <v>-55.25930336597046</v>
      </c>
      <c r="J132" s="14">
        <f>IF(H132&lt;CALCULATIONS!$M$9,Aktina*COS(epsilon*H132)*COS(D*H132),Aktina*COS(epsilon*XRONOS)*COS(D*XRONOS))</f>
        <v>-38.818598753406668</v>
      </c>
      <c r="W132">
        <f t="shared" si="15"/>
        <v>4.6495571273128942</v>
      </c>
      <c r="X132">
        <f t="shared" si="13"/>
        <v>16.677631786510148</v>
      </c>
      <c r="Y132">
        <f t="shared" si="14"/>
        <v>-2.446696808684095</v>
      </c>
    </row>
    <row r="133" spans="1:25">
      <c r="A133">
        <f t="shared" si="11"/>
        <v>83</v>
      </c>
      <c r="B133">
        <f t="shared" si="9"/>
        <v>0.83000000000000052</v>
      </c>
      <c r="C133" s="13">
        <f>IF(B133&lt;CALCULATIONS!$M$9,Alfa1*SIN(miia*B133)-Alfa2*SIN(miib*B133),CURRENTX)</f>
        <v>60.52991550450102</v>
      </c>
      <c r="D133" s="14">
        <f>IF(B133&lt;CALCULATIONS!$M$9,-(Alfa1*COS(miia*B133)-Alfa2*COS(miib*B133)),CURRENTY)</f>
        <v>-34.948534997715029</v>
      </c>
      <c r="G133">
        <f t="shared" si="12"/>
        <v>83</v>
      </c>
      <c r="H133">
        <f t="shared" si="10"/>
        <v>0.83000000000000052</v>
      </c>
      <c r="I133" s="13">
        <f>IF(H133&lt;CALCULATIONS!$M$9,Aktina*SIN(epsilon*H133)*COS(D*H133),Aktina*SIN(epsilon*XRONOS)*COS(D*XRONOS))</f>
        <v>-58.818336930170823</v>
      </c>
      <c r="J133" s="14">
        <f>IF(H133&lt;CALCULATIONS!$M$9,Aktina*COS(epsilon*H133)*COS(D*H133),Aktina*COS(epsilon*XRONOS)*COS(D*XRONOS))</f>
        <v>-37.072170807595164</v>
      </c>
      <c r="W133">
        <f t="shared" si="15"/>
        <v>4.7123889803846897</v>
      </c>
      <c r="X133">
        <f t="shared" si="13"/>
        <v>12.646142914213227</v>
      </c>
      <c r="Y133">
        <f t="shared" si="14"/>
        <v>-2.3200021668324808</v>
      </c>
    </row>
    <row r="134" spans="1:25">
      <c r="A134">
        <f t="shared" si="11"/>
        <v>84</v>
      </c>
      <c r="B134">
        <f t="shared" si="9"/>
        <v>0.84000000000000052</v>
      </c>
      <c r="C134" s="13">
        <f>IF(B134&lt;CALCULATIONS!$M$9,Alfa1*SIN(miia*B134)-Alfa2*SIN(miib*B134),CURRENTX)</f>
        <v>60.614177234693983</v>
      </c>
      <c r="D134" s="14">
        <f>IF(B134&lt;CALCULATIONS!$M$9,-(Alfa1*COS(miia*B134)-Alfa2*COS(miib*B134)),CURRENTY)</f>
        <v>-34.995573591955299</v>
      </c>
      <c r="G134">
        <f t="shared" si="12"/>
        <v>84</v>
      </c>
      <c r="H134">
        <f t="shared" si="10"/>
        <v>0.84000000000000052</v>
      </c>
      <c r="I134" s="13">
        <f>IF(H134&lt;CALCULATIONS!$M$9,Aktina*SIN(epsilon*H134)*COS(D*H134),Aktina*SIN(epsilon*XRONOS)*COS(D*XRONOS))</f>
        <v>-60.975807958442545</v>
      </c>
      <c r="J134" s="14">
        <f>IF(H134&lt;CALCULATIONS!$M$9,Aktina*COS(epsilon*H134)*COS(D*H134),Aktina*COS(epsilon*XRONOS)*COS(D*XRONOS))</f>
        <v>-34.298853453481513</v>
      </c>
      <c r="W134">
        <f t="shared" si="15"/>
        <v>4.7752208334564852</v>
      </c>
      <c r="X134">
        <f t="shared" si="13"/>
        <v>8.6146540419163049</v>
      </c>
      <c r="Y134">
        <f t="shared" si="14"/>
        <v>-2.446696808684095</v>
      </c>
    </row>
    <row r="135" spans="1:25">
      <c r="A135">
        <f t="shared" si="11"/>
        <v>85</v>
      </c>
      <c r="B135">
        <f t="shared" si="9"/>
        <v>0.85000000000000053</v>
      </c>
      <c r="C135" s="13">
        <f>IF(B135&lt;CALCULATIONS!$M$9,Alfa1*SIN(miia*B135)-Alfa2*SIN(miib*B135),CURRENTX)</f>
        <v>60.397536011881982</v>
      </c>
      <c r="D135" s="14">
        <f>IF(B135&lt;CALCULATIONS!$M$9,-(Alfa1*COS(miia*B135)-Alfa2*COS(miib*B135)),CURRENTY)</f>
        <v>-34.864360591956199</v>
      </c>
      <c r="G135">
        <f t="shared" si="12"/>
        <v>85</v>
      </c>
      <c r="H135">
        <f t="shared" si="10"/>
        <v>0.85000000000000053</v>
      </c>
      <c r="I135" s="13">
        <f>IF(H135&lt;CALCULATIONS!$M$9,Aktina*SIN(epsilon*H135)*COS(D*H135),Aktina*SIN(epsilon*XRONOS)*COS(D*XRONOS))</f>
        <v>-61.595961157606652</v>
      </c>
      <c r="J135" s="14">
        <f>IF(H135&lt;CALCULATIONS!$M$9,Aktina*COS(epsilon*H135)*COS(D*H135),Aktina*COS(epsilon*XRONOS)*COS(D*XRONOS))</f>
        <v>-30.701133425774515</v>
      </c>
      <c r="W135">
        <f t="shared" si="15"/>
        <v>4.8380526865282807</v>
      </c>
      <c r="X135">
        <f t="shared" si="13"/>
        <v>4.599075614386269</v>
      </c>
      <c r="Y135">
        <f t="shared" si="14"/>
        <v>-2.8262807283688147</v>
      </c>
    </row>
    <row r="136" spans="1:25">
      <c r="A136">
        <f t="shared" si="11"/>
        <v>86</v>
      </c>
      <c r="B136">
        <f t="shared" si="9"/>
        <v>0.86000000000000054</v>
      </c>
      <c r="C136" s="13">
        <f>IF(B136&lt;CALCULATIONS!$M$9,Alfa1*SIN(miia*B136)-Alfa2*SIN(miib*B136),CURRENTX)</f>
        <v>59.890342665370511</v>
      </c>
      <c r="D136" s="14">
        <f>IF(B136&lt;CALCULATIONS!$M$9,-(Alfa1*COS(miia*B136)-Alfa2*COS(miib*B136)),CURRENTY)</f>
        <v>-34.54076246786579</v>
      </c>
      <c r="G136">
        <f t="shared" si="12"/>
        <v>86</v>
      </c>
      <c r="H136">
        <f t="shared" si="10"/>
        <v>0.86000000000000054</v>
      </c>
      <c r="I136" s="13">
        <f>IF(H136&lt;CALCULATIONS!$M$9,Aktina*SIN(epsilon*H136)*COS(D*H136),Aktina*SIN(epsilon*XRONOS)*COS(D*XRONOS))</f>
        <v>-60.595400737049737</v>
      </c>
      <c r="J136" s="14">
        <f>IF(H136&lt;CALCULATIONS!$M$9,Aktina*COS(epsilon*H136)*COS(D*H136),Aktina*COS(epsilon*XRONOS)*COS(D*XRONOS))</f>
        <v>-26.508938471814606</v>
      </c>
      <c r="W136">
        <f t="shared" si="15"/>
        <v>4.9008845396000762</v>
      </c>
      <c r="X136">
        <f t="shared" si="13"/>
        <v>0.61525528513329952</v>
      </c>
      <c r="Y136">
        <f t="shared" si="14"/>
        <v>-3.4572558815710508</v>
      </c>
    </row>
    <row r="137" spans="1:25">
      <c r="A137">
        <f t="shared" si="11"/>
        <v>87</v>
      </c>
      <c r="B137">
        <f t="shared" si="9"/>
        <v>0.87000000000000055</v>
      </c>
      <c r="C137" s="13">
        <f>IF(B137&lt;CALCULATIONS!$M$9,Alfa1*SIN(miia*B137)-Alfa2*SIN(miib*B137),CURRENTX)</f>
        <v>59.105068987978498</v>
      </c>
      <c r="D137" s="14">
        <f>IF(B137&lt;CALCULATIONS!$M$9,-(Alfa1*COS(miia*B137)-Alfa2*COS(miib*B137)),CURRENTY)</f>
        <v>-34.012178099518749</v>
      </c>
      <c r="G137">
        <f t="shared" si="12"/>
        <v>87</v>
      </c>
      <c r="H137">
        <f t="shared" si="10"/>
        <v>0.87000000000000055</v>
      </c>
      <c r="I137" s="13">
        <f>IF(H137&lt;CALCULATIONS!$M$9,Aktina*SIN(epsilon*H137)*COS(D*H137),Aktina*SIN(epsilon*XRONOS)*COS(D*XRONOS))</f>
        <v>-57.947001369348385</v>
      </c>
      <c r="J137" s="14">
        <f>IF(H137&lt;CALCULATIONS!$M$9,Aktina*COS(epsilon*H137)*COS(D*H137),Aktina*COS(epsilon*XRONOS)*COS(D*XRONOS))</f>
        <v>-21.969606598412049</v>
      </c>
      <c r="W137">
        <f t="shared" si="15"/>
        <v>4.9637163926718717</v>
      </c>
      <c r="X137">
        <f t="shared" si="13"/>
        <v>-3.3210846270374219</v>
      </c>
      <c r="Y137">
        <f t="shared" si="14"/>
        <v>-4.3371320976262382</v>
      </c>
    </row>
    <row r="138" spans="1:25">
      <c r="A138">
        <f t="shared" si="11"/>
        <v>88</v>
      </c>
      <c r="B138">
        <f t="shared" si="9"/>
        <v>0.88000000000000056</v>
      </c>
      <c r="C138" s="13">
        <f>IF(B138&lt;CALCULATIONS!$M$9,Alfa1*SIN(miia*B138)-Alfa2*SIN(miib*B138),CURRENTX)</f>
        <v>58.056164615651788</v>
      </c>
      <c r="D138" s="14">
        <f>IF(B138&lt;CALCULATIONS!$M$9,-(Alfa1*COS(miia*B138)-Alfa2*COS(miib*B138)),CURRENTY)</f>
        <v>-33.267704260431493</v>
      </c>
      <c r="G138">
        <f t="shared" si="12"/>
        <v>88</v>
      </c>
      <c r="H138">
        <f t="shared" si="10"/>
        <v>0.88000000000000056</v>
      </c>
      <c r="I138" s="13">
        <f>IF(H138&lt;CALCULATIONS!$M$9,Aktina*SIN(epsilon*H138)*COS(D*H138),Aktina*SIN(epsilon*XRONOS)*COS(D*XRONOS))</f>
        <v>-53.681659178345768</v>
      </c>
      <c r="J138" s="14">
        <f>IF(H138&lt;CALCULATIONS!$M$9,Aktina*COS(epsilon*H138)*COS(D*H138),Aktina*COS(epsilon*XRONOS)*COS(D*XRONOS))</f>
        <v>-17.33722406998421</v>
      </c>
      <c r="W138">
        <f t="shared" si="15"/>
        <v>5.0265482457436672</v>
      </c>
      <c r="X138">
        <f t="shared" si="13"/>
        <v>-7.1944091868352089</v>
      </c>
      <c r="Y138">
        <f t="shared" si="14"/>
        <v>-5.4624369070868184</v>
      </c>
    </row>
    <row r="139" spans="1:25">
      <c r="A139">
        <f t="shared" si="11"/>
        <v>89</v>
      </c>
      <c r="B139">
        <f t="shared" si="9"/>
        <v>0.89000000000000057</v>
      </c>
      <c r="C139" s="13">
        <f>IF(B139&lt;CALCULATIONS!$M$9,Alfa1*SIN(miia*B139)-Alfa2*SIN(miib*B139),CURRENTX)</f>
        <v>56.759896146313707</v>
      </c>
      <c r="D139" s="14">
        <f>IF(B139&lt;CALCULATIONS!$M$9,-(Alfa1*COS(miia*B139)-Alfa2*COS(miib*B139)),CURRENTY)</f>
        <v>-32.298285012475112</v>
      </c>
      <c r="G139">
        <f t="shared" si="12"/>
        <v>89</v>
      </c>
      <c r="H139">
        <f t="shared" si="10"/>
        <v>0.89000000000000057</v>
      </c>
      <c r="I139" s="13">
        <f>IF(H139&lt;CALCULATIONS!$M$9,Aktina*SIN(epsilon*H139)*COS(D*H139),Aktina*SIN(epsilon*XRONOS)*COS(D*XRONOS))</f>
        <v>-47.887806258020966</v>
      </c>
      <c r="J139" s="14">
        <f>IF(H139&lt;CALCULATIONS!$M$9,Aktina*COS(epsilon*H139)*COS(D*H139),Aktina*COS(epsilon*XRONOS)*COS(D*XRONOS))</f>
        <v>-12.861765225844156</v>
      </c>
      <c r="W139">
        <f t="shared" si="15"/>
        <v>5.0893800988154627</v>
      </c>
      <c r="X139">
        <f t="shared" si="13"/>
        <v>-10.989432151776207</v>
      </c>
      <c r="Y139">
        <f t="shared" si="14"/>
        <v>-6.8287292459727098</v>
      </c>
    </row>
    <row r="140" spans="1:25">
      <c r="A140">
        <f t="shared" si="11"/>
        <v>90</v>
      </c>
      <c r="B140">
        <f t="shared" si="9"/>
        <v>0.90000000000000058</v>
      </c>
      <c r="C140" s="13">
        <f>IF(B140&lt;CALCULATIONS!$M$9,Alfa1*SIN(miia*B140)-Alfa2*SIN(miib*B140),CURRENTX)</f>
        <v>55.234170146678757</v>
      </c>
      <c r="D140" s="14">
        <f>IF(B140&lt;CALCULATIONS!$M$9,-(Alfa1*COS(miia*B140)-Alfa2*COS(miib*B140)),CURRENTY)</f>
        <v>-31.09684341741211</v>
      </c>
      <c r="G140">
        <f t="shared" si="12"/>
        <v>90</v>
      </c>
      <c r="H140">
        <f t="shared" si="10"/>
        <v>0.90000000000000058</v>
      </c>
      <c r="I140" s="13">
        <f>IF(H140&lt;CALCULATIONS!$M$9,Aktina*SIN(epsilon*H140)*COS(D*H140),Aktina*SIN(epsilon*XRONOS)*COS(D*XRONOS))</f>
        <v>-40.708700620469678</v>
      </c>
      <c r="J140" s="14">
        <f>IF(H140&lt;CALCULATIONS!$M$9,Aktina*COS(epsilon*H140)*COS(D*H140),Aktina*COS(epsilon*XRONOS)*COS(D*XRONOS))</f>
        <v>-8.778474377420677</v>
      </c>
      <c r="W140">
        <f t="shared" si="15"/>
        <v>5.1522119518872582</v>
      </c>
      <c r="X140">
        <f t="shared" si="13"/>
        <v>-14.691176299998858</v>
      </c>
      <c r="Y140">
        <f t="shared" si="14"/>
        <v>-8.4306169826219204</v>
      </c>
    </row>
    <row r="141" spans="1:25">
      <c r="A141">
        <f t="shared" si="11"/>
        <v>91</v>
      </c>
      <c r="B141">
        <f t="shared" si="9"/>
        <v>0.91000000000000059</v>
      </c>
      <c r="C141" s="13">
        <f>IF(B141&lt;CALCULATIONS!$M$9,Alfa1*SIN(miia*B141)-Alfa2*SIN(miib*B141),CURRENTX)</f>
        <v>53.498341851635821</v>
      </c>
      <c r="D141" s="14">
        <f>IF(B141&lt;CALCULATIONS!$M$9,-(Alfa1*COS(miia*B141)-Alfa2*COS(miib*B141)),CURRENTY)</f>
        <v>-29.658394146231231</v>
      </c>
      <c r="G141">
        <f t="shared" si="12"/>
        <v>91</v>
      </c>
      <c r="H141">
        <f t="shared" si="10"/>
        <v>0.91000000000000059</v>
      </c>
      <c r="I141" s="13">
        <f>IF(H141&lt;CALCULATIONS!$M$9,Aktina*SIN(epsilon*H141)*COS(D*H141),Aktina*SIN(epsilon*XRONOS)*COS(D*XRONOS))</f>
        <v>-32.337591466446682</v>
      </c>
      <c r="J141" s="14">
        <f>IF(H141&lt;CALCULATIONS!$M$9,Aktina*COS(epsilon*H141)*COS(D*H141),Aktina*COS(epsilon*XRONOS)*COS(D*XRONOS))</f>
        <v>-5.2979196143714224</v>
      </c>
      <c r="W141">
        <f t="shared" si="15"/>
        <v>5.2150438049590537</v>
      </c>
      <c r="X141">
        <f t="shared" si="13"/>
        <v>-18.285032538516173</v>
      </c>
      <c r="Y141">
        <f t="shared" si="14"/>
        <v>-10.261778197970806</v>
      </c>
    </row>
    <row r="142" spans="1:25">
      <c r="A142">
        <f t="shared" si="11"/>
        <v>92</v>
      </c>
      <c r="B142">
        <f t="shared" si="9"/>
        <v>0.9200000000000006</v>
      </c>
      <c r="C142" s="13">
        <f>IF(B142&lt;CALCULATIONS!$M$9,Alfa1*SIN(miia*B142)-Alfa2*SIN(miib*B142),CURRENTX)</f>
        <v>51.573011498567304</v>
      </c>
      <c r="D142" s="14">
        <f>IF(B142&lt;CALCULATIONS!$M$9,-(Alfa1*COS(miia*B142)-Alfa2*COS(miib*B142)),CURRENTY)</f>
        <v>-27.98013575639958</v>
      </c>
      <c r="G142">
        <f t="shared" si="12"/>
        <v>92</v>
      </c>
      <c r="H142">
        <f t="shared" si="10"/>
        <v>0.9200000000000006</v>
      </c>
      <c r="I142" s="13">
        <f>IF(H142&lt;CALCULATIONS!$M$9,Aktina*SIN(epsilon*H142)*COS(D*H142),Aktina*SIN(epsilon*XRONOS)*COS(D*XRONOS))</f>
        <v>-23.010943766024361</v>
      </c>
      <c r="J142" s="14">
        <f>IF(H142&lt;CALCULATIONS!$M$9,Aktina*COS(epsilon*H142)*COS(D*H142),Aktina*COS(epsilon*XRONOS)*COS(D*XRONOS))</f>
        <v>-2.5971207156786691</v>
      </c>
      <c r="W142">
        <f t="shared" si="15"/>
        <v>5.2778756580308492</v>
      </c>
      <c r="X142">
        <f t="shared" si="13"/>
        <v>-21.756817558631461</v>
      </c>
      <c r="Y142">
        <f t="shared" si="14"/>
        <v>-12.31498613528035</v>
      </c>
    </row>
    <row r="143" spans="1:25">
      <c r="A143">
        <f t="shared" si="11"/>
        <v>93</v>
      </c>
      <c r="B143">
        <f t="shared" si="9"/>
        <v>0.9300000000000006</v>
      </c>
      <c r="C143" s="13">
        <f>IF(B143&lt;CALCULATIONS!$M$9,Alfa1*SIN(miia*B143)-Alfa2*SIN(miib*B143),CURRENTX)</f>
        <v>49.47981035724569</v>
      </c>
      <c r="D143" s="14">
        <f>IF(B143&lt;CALCULATIONS!$M$9,-(Alfa1*COS(miia*B143)-Alfa2*COS(miib*B143)),CURRENTY)</f>
        <v>-26.061521608886913</v>
      </c>
      <c r="G143">
        <f t="shared" si="12"/>
        <v>93</v>
      </c>
      <c r="H143">
        <f t="shared" si="10"/>
        <v>0.9300000000000006</v>
      </c>
      <c r="I143" s="13">
        <f>IF(H143&lt;CALCULATIONS!$M$9,Aktina*SIN(epsilon*H143)*COS(D*H143),Aktina*SIN(epsilon*XRONOS)*COS(D*XRONOS))</f>
        <v>-12.999982983528282</v>
      </c>
      <c r="J143" s="14">
        <f>IF(H143&lt;CALCULATIONS!$M$9,Aktina*COS(epsilon*H143)*COS(D*H143),Aktina*COS(epsilon*XRONOS)*COS(D*XRONOS))</f>
        <v>-0.81210963797430458</v>
      </c>
      <c r="W143">
        <f t="shared" si="15"/>
        <v>5.3407075111026447</v>
      </c>
      <c r="X143">
        <f t="shared" si="13"/>
        <v>-25.092829810978031</v>
      </c>
      <c r="Y143">
        <f t="shared" si="14"/>
        <v>-14.582137720843477</v>
      </c>
    </row>
    <row r="144" spans="1:25">
      <c r="A144">
        <f t="shared" si="11"/>
        <v>94</v>
      </c>
      <c r="B144">
        <f t="shared" si="9"/>
        <v>0.94000000000000061</v>
      </c>
      <c r="C144" s="13">
        <f>IF(B144&lt;CALCULATIONS!$M$9,Alfa1*SIN(miia*B144)-Alfa2*SIN(miib*B144),CURRENTX)</f>
        <v>47.241178613569595</v>
      </c>
      <c r="D144" s="14">
        <f>IF(B144&lt;CALCULATIONS!$M$9,-(Alfa1*COS(miia*B144)-Alfa2*COS(miib*B144)),CURRENTY)</f>
        <v>-23.90430860908959</v>
      </c>
      <c r="G144">
        <f t="shared" si="12"/>
        <v>94</v>
      </c>
      <c r="H144">
        <f t="shared" si="10"/>
        <v>0.94000000000000061</v>
      </c>
      <c r="I144" s="13">
        <f>IF(H144&lt;CALCULATIONS!$M$9,Aktina*SIN(epsilon*H144)*COS(D*H144),Aktina*SIN(epsilon*XRONOS)*COS(D*XRONOS))</f>
        <v>-2.6008873216098225</v>
      </c>
      <c r="J144" s="14">
        <f>IF(H144&lt;CALCULATIONS!$M$9,Aktina*COS(epsilon*H144)*COS(D*H144),Aktina*COS(epsilon*XRONOS)*COS(D*XRONOS))</f>
        <v>-3.2223990679855131E-2</v>
      </c>
      <c r="W144">
        <f t="shared" si="15"/>
        <v>5.4035393641744403</v>
      </c>
      <c r="X144">
        <f t="shared" si="13"/>
        <v>-28.27990357927488</v>
      </c>
      <c r="Y144">
        <f t="shared" si="14"/>
        <v>-17.054285543115014</v>
      </c>
    </row>
    <row r="145" spans="1:25">
      <c r="A145">
        <f t="shared" si="11"/>
        <v>95</v>
      </c>
      <c r="B145">
        <f t="shared" si="9"/>
        <v>0.95000000000000062</v>
      </c>
      <c r="C145" s="13">
        <f>IF(B145&lt;CALCULATIONS!$M$9,Alfa1*SIN(miia*B145)-Alfa2*SIN(miib*B145),CURRENTX)</f>
        <v>44.880137341408584</v>
      </c>
      <c r="D145" s="14">
        <f>IF(B145&lt;CALCULATIONS!$M$9,-(Alfa1*COS(miia*B145)-Alfa2*COS(miib*B145)),CURRENTY)</f>
        <v>-21.512583176476411</v>
      </c>
      <c r="G145">
        <f t="shared" si="12"/>
        <v>95</v>
      </c>
      <c r="H145">
        <f t="shared" si="10"/>
        <v>0.95000000000000062</v>
      </c>
      <c r="I145" s="13">
        <f>IF(H145&lt;CALCULATIONS!$M$9,Aktina*SIN(epsilon*H145)*COS(D*H145),Aktina*SIN(epsilon*XRONOS)*COS(D*XRONOS))</f>
        <v>7.8759915543672729</v>
      </c>
      <c r="J145" s="14">
        <f>IF(H145&lt;CALCULATIONS!$M$9,Aktina*COS(epsilon*H145)*COS(D*H145),Aktina*COS(epsilon*XRONOS)*COS(D*XRONOS))</f>
        <v>-0.29636383033987396</v>
      </c>
      <c r="W145">
        <f t="shared" si="15"/>
        <v>5.4663712172462358</v>
      </c>
      <c r="X145">
        <f t="shared" si="13"/>
        <v>-31.305460939394067</v>
      </c>
      <c r="Y145">
        <f t="shared" si="14"/>
        <v>-19.721673164057357</v>
      </c>
    </row>
    <row r="146" spans="1:25">
      <c r="A146">
        <f t="shared" si="11"/>
        <v>96</v>
      </c>
      <c r="B146">
        <f t="shared" si="9"/>
        <v>0.96000000000000063</v>
      </c>
      <c r="C146" s="13">
        <f>IF(B146&lt;CALCULATIONS!$M$9,Alfa1*SIN(miia*B146)-Alfa2*SIN(miib*B146),CURRENTX)</f>
        <v>42.420056850469521</v>
      </c>
      <c r="D146" s="14">
        <f>IF(B146&lt;CALCULATIONS!$M$9,-(Alfa1*COS(miia*B146)-Alfa2*COS(miib*B146)),CURRENTY)</f>
        <v>-18.892764074688603</v>
      </c>
      <c r="G146">
        <f t="shared" si="12"/>
        <v>96</v>
      </c>
      <c r="H146">
        <f t="shared" si="10"/>
        <v>0.96000000000000063</v>
      </c>
      <c r="I146" s="13">
        <f>IF(H146&lt;CALCULATIONS!$M$9,Aktina*SIN(epsilon*H146)*COS(D*H146),Aktina*SIN(epsilon*XRONOS)*COS(D*XRONOS))</f>
        <v>18.117459851501273</v>
      </c>
      <c r="J146" s="14">
        <f>IF(H146&lt;CALCULATIONS!$M$9,Aktina*COS(epsilon*H146)*COS(D*H146),Aktina*COS(epsilon*XRONOS)*COS(D*XRONOS))</f>
        <v>-1.5913628184040884</v>
      </c>
      <c r="W146">
        <f t="shared" si="15"/>
        <v>5.5292030703180313</v>
      </c>
      <c r="X146">
        <f t="shared" si="13"/>
        <v>-34.157561398680869</v>
      </c>
      <c r="Y146">
        <f t="shared" si="14"/>
        <v>-22.573773623344131</v>
      </c>
    </row>
    <row r="147" spans="1:25">
      <c r="A147">
        <f t="shared" si="11"/>
        <v>97</v>
      </c>
      <c r="B147">
        <f t="shared" si="9"/>
        <v>0.97000000000000064</v>
      </c>
      <c r="C147" s="13">
        <f>IF(B147&lt;CALCULATIONS!$M$9,Alfa1*SIN(miia*B147)-Alfa2*SIN(miib*B147),CURRENTX)</f>
        <v>39.884423728857776</v>
      </c>
      <c r="D147" s="14">
        <f>IF(B147&lt;CALCULATIONS!$M$9,-(Alfa1*COS(miia*B147)-Alfa2*COS(miib*B147)),CURRENTY)</f>
        <v>-16.053581964688021</v>
      </c>
      <c r="G147">
        <f t="shared" si="12"/>
        <v>97</v>
      </c>
      <c r="H147">
        <f t="shared" si="10"/>
        <v>0.97000000000000064</v>
      </c>
      <c r="I147" s="13">
        <f>IF(H147&lt;CALCULATIONS!$M$9,Aktina*SIN(epsilon*H147)*COS(D*H147),Aktina*SIN(epsilon*XRONOS)*COS(D*XRONOS))</f>
        <v>27.818923704903021</v>
      </c>
      <c r="J147" s="14">
        <f>IF(H147&lt;CALCULATIONS!$M$9,Aktina*COS(epsilon*H147)*COS(D*H147),Aktina*COS(epsilon*XRONOS)*COS(D*XRONOS))</f>
        <v>-3.8525394588047988</v>
      </c>
      <c r="W147">
        <f t="shared" si="15"/>
        <v>5.5920349233898268</v>
      </c>
      <c r="X147">
        <f t="shared" si="13"/>
        <v>-36.82494901962324</v>
      </c>
      <c r="Y147">
        <f t="shared" si="14"/>
        <v>-25.599330983463283</v>
      </c>
    </row>
    <row r="148" spans="1:25">
      <c r="A148">
        <f t="shared" si="11"/>
        <v>98</v>
      </c>
      <c r="B148">
        <f t="shared" si="9"/>
        <v>0.98000000000000065</v>
      </c>
      <c r="C148" s="13">
        <f>IF(B148&lt;CALCULATIONS!$M$9,Alfa1*SIN(miia*B148)-Alfa2*SIN(miib*B148),CURRENTX)</f>
        <v>37.296608906590379</v>
      </c>
      <c r="D148" s="14">
        <f>IF(B148&lt;CALCULATIONS!$M$9,-(Alfa1*COS(miia*B148)-Alfa2*COS(miib*B148)),CURRENTY)</f>
        <v>-13.006035776057205</v>
      </c>
      <c r="G148">
        <f t="shared" si="12"/>
        <v>98</v>
      </c>
      <c r="H148">
        <f t="shared" si="10"/>
        <v>0.98000000000000065</v>
      </c>
      <c r="I148" s="13">
        <f>IF(H148&lt;CALCULATIONS!$M$9,Aktina*SIN(epsilon*H148)*COS(D*H148),Aktina*SIN(epsilon*XRONOS)*COS(D*XRONOS))</f>
        <v>36.695496226202742</v>
      </c>
      <c r="J148" s="14">
        <f>IF(H148&lt;CALCULATIONS!$M$9,Aktina*COS(epsilon*H148)*COS(D*H148),Aktina*COS(epsilon*XRONOS)*COS(D*XRONOS))</f>
        <v>-6.9664061760741758</v>
      </c>
      <c r="W148">
        <f t="shared" si="15"/>
        <v>5.6548667764616223</v>
      </c>
      <c r="X148">
        <f t="shared" si="13"/>
        <v>-39.297096841894799</v>
      </c>
      <c r="Y148">
        <f t="shared" si="14"/>
        <v>-28.786404751760124</v>
      </c>
    </row>
    <row r="149" spans="1:25">
      <c r="A149">
        <f t="shared" si="11"/>
        <v>99</v>
      </c>
      <c r="B149">
        <f t="shared" si="9"/>
        <v>0.99000000000000066</v>
      </c>
      <c r="C149" s="13">
        <f>IF(B149&lt;CALCULATIONS!$M$9,Alfa1*SIN(miia*B149)-Alfa2*SIN(miib*B149),CURRENTX)</f>
        <v>34.679639050660661</v>
      </c>
      <c r="D149" s="14">
        <f>IF(B149&lt;CALCULATIONS!$M$9,-(Alfa1*COS(miia*B149)-Alfa2*COS(miib*B149)),CURRENTY)</f>
        <v>-9.7633262233838547</v>
      </c>
      <c r="G149">
        <f t="shared" si="12"/>
        <v>99</v>
      </c>
      <c r="H149">
        <f t="shared" si="10"/>
        <v>0.99000000000000066</v>
      </c>
      <c r="I149" s="13">
        <f>IF(H149&lt;CALCULATIONS!$M$9,Aktina*SIN(epsilon*H149)*COS(D*H149),Aktina*SIN(epsilon*XRONOS)*COS(D*XRONOS))</f>
        <v>44.492337094885414</v>
      </c>
      <c r="J149" s="14">
        <f>IF(H149&lt;CALCULATIONS!$M$9,Aktina*COS(epsilon*H149)*COS(D*H149),Aktina*COS(epsilon*XRONOS)*COS(D*XRONOS))</f>
        <v>-10.775426928382622</v>
      </c>
      <c r="W149">
        <f t="shared" si="15"/>
        <v>5.7176986295334178</v>
      </c>
      <c r="X149">
        <f t="shared" si="13"/>
        <v>-41.564248427457969</v>
      </c>
      <c r="Y149">
        <f t="shared" si="14"/>
        <v>-32.122417004106666</v>
      </c>
    </row>
    <row r="150" spans="1:25">
      <c r="A150">
        <f t="shared" si="11"/>
        <v>100</v>
      </c>
      <c r="B150">
        <f t="shared" si="9"/>
        <v>1.0000000000000007</v>
      </c>
      <c r="C150" s="13">
        <f>IF(B150&lt;CALCULATIONS!$M$9,Alfa1*SIN(miia*B150)-Alfa2*SIN(miib*B150),CURRENTX)</f>
        <v>32.055973563527644</v>
      </c>
      <c r="D150" s="14">
        <f>IF(B150&lt;CALCULATIONS!$M$9,-(Alfa1*COS(miia*B150)-Alfa2*COS(miib*B150)),CURRENTY)</f>
        <v>-6.3407670234997475</v>
      </c>
      <c r="G150">
        <f t="shared" si="12"/>
        <v>100</v>
      </c>
      <c r="H150">
        <f t="shared" si="10"/>
        <v>1.0000000000000007</v>
      </c>
      <c r="I150" s="13">
        <f>IF(H150&lt;CALCULATIONS!$M$9,Aktina*SIN(epsilon*H150)*COS(D*H150),Aktina*SIN(epsilon*XRONOS)*COS(D*XRONOS))</f>
        <v>50.99382265659532</v>
      </c>
      <c r="J150" s="14">
        <f>IF(H150&lt;CALCULATIONS!$M$9,Aktina*COS(epsilon*H150)*COS(D*H150),Aktina*COS(epsilon*XRONOS)*COS(D*XRONOS))</f>
        <v>-15.084631354207435</v>
      </c>
      <c r="W150">
        <f t="shared" si="15"/>
        <v>5.7805304826052133</v>
      </c>
      <c r="X150">
        <f t="shared" si="13"/>
        <v>-43.617456364767541</v>
      </c>
      <c r="Y150">
        <f t="shared" si="14"/>
        <v>-35.594202024221929</v>
      </c>
    </row>
    <row r="151" spans="1:25">
      <c r="A151">
        <f t="shared" si="11"/>
        <v>101</v>
      </c>
      <c r="B151">
        <f t="shared" si="9"/>
        <v>1.0100000000000007</v>
      </c>
      <c r="C151" s="13">
        <f>IF(B151&lt;CALCULATIONS!$M$9,Alfa1*SIN(miia*B151)-Alfa2*SIN(miib*B151),CURRENTX)</f>
        <v>29.447289395508207</v>
      </c>
      <c r="D151" s="14">
        <f>IF(B151&lt;CALCULATIONS!$M$9,-(Alfa1*COS(miia*B151)-Alfa2*COS(miib*B151)),CURRENTY)</f>
        <v>-2.7556745928988544</v>
      </c>
      <c r="G151">
        <f t="shared" si="12"/>
        <v>101</v>
      </c>
      <c r="H151">
        <f t="shared" si="10"/>
        <v>1.0100000000000007</v>
      </c>
      <c r="I151" s="13">
        <f>IF(H151&lt;CALCULATIONS!$M$9,Aktina*SIN(epsilon*H151)*COS(D*H151),Aktina*SIN(epsilon*XRONOS)*COS(D*XRONOS))</f>
        <v>56.031190833095287</v>
      </c>
      <c r="J151" s="14">
        <f>IF(H151&lt;CALCULATIONS!$M$9,Aktina*COS(epsilon*H151)*COS(D*H151),Aktina*COS(epsilon*XRONOS)*COS(D*XRONOS))</f>
        <v>-19.669818433437559</v>
      </c>
      <c r="W151">
        <f t="shared" si="15"/>
        <v>5.8433623356770088</v>
      </c>
      <c r="X151">
        <f t="shared" si="13"/>
        <v>-45.448617580116455</v>
      </c>
      <c r="Y151">
        <f t="shared" si="14"/>
        <v>-39.188058262739233</v>
      </c>
    </row>
    <row r="152" spans="1:25">
      <c r="A152">
        <f t="shared" si="11"/>
        <v>102</v>
      </c>
      <c r="B152">
        <f t="shared" si="9"/>
        <v>1.0200000000000007</v>
      </c>
      <c r="C152" s="13">
        <f>IF(B152&lt;CALCULATIONS!$M$9,Alfa1*SIN(miia*B152)-Alfa2*SIN(miib*B152),CURRENTX)</f>
        <v>26.874275798111345</v>
      </c>
      <c r="D152" s="14">
        <f>IF(B152&lt;CALCULATIONS!$M$9,-(Alfa1*COS(miia*B152)-Alfa2*COS(miib*B152)),CURRENTY)</f>
        <v>0.97276277930467714</v>
      </c>
      <c r="G152">
        <f t="shared" si="12"/>
        <v>102</v>
      </c>
      <c r="H152">
        <f t="shared" si="10"/>
        <v>1.0200000000000007</v>
      </c>
      <c r="I152" s="13">
        <f>IF(H152&lt;CALCULATIONS!$M$9,Aktina*SIN(epsilon*H152)*COS(D*H152),Aktina*SIN(epsilon*XRONOS)*COS(D*XRONOS))</f>
        <v>59.488365570767591</v>
      </c>
      <c r="J152" s="14">
        <f>IF(H152&lt;CALCULATIONS!$M$9,Aktina*COS(epsilon*H152)*COS(D*H152),Aktina*COS(epsilon*XRONOS)*COS(D*XRONOS))</f>
        <v>-24.287018304343427</v>
      </c>
      <c r="W152">
        <f t="shared" si="15"/>
        <v>5.9061941887488043</v>
      </c>
      <c r="X152">
        <f t="shared" si="13"/>
        <v>-47.050505316765701</v>
      </c>
      <c r="Y152">
        <f t="shared" si="14"/>
        <v>-42.88980241096187</v>
      </c>
    </row>
    <row r="153" spans="1:25">
      <c r="A153">
        <f t="shared" si="11"/>
        <v>103</v>
      </c>
      <c r="B153">
        <f t="shared" si="9"/>
        <v>1.0300000000000007</v>
      </c>
      <c r="C153" s="13">
        <f>IF(B153&lt;CALCULATIONS!$M$9,Alfa1*SIN(miia*B153)-Alfa2*SIN(miib*B153),CURRENTX)</f>
        <v>24.356441040722441</v>
      </c>
      <c r="D153" s="14">
        <f>IF(B153&lt;CALCULATIONS!$M$9,-(Alfa1*COS(miia*B153)-Alfa2*COS(miib*B153)),CURRENTY)</f>
        <v>4.8236350811570841</v>
      </c>
      <c r="G153">
        <f t="shared" si="12"/>
        <v>103</v>
      </c>
      <c r="H153">
        <f t="shared" si="10"/>
        <v>1.0300000000000007</v>
      </c>
      <c r="I153" s="13">
        <f>IF(H153&lt;CALCULATIONS!$M$9,Aktina*SIN(epsilon*H153)*COS(D*H153),Aktina*SIN(epsilon*XRONOS)*COS(D*XRONOS))</f>
        <v>61.305737653376994</v>
      </c>
      <c r="J153" s="14">
        <f>IF(H153&lt;CALCULATIONS!$M$9,Aktina*COS(epsilon*H153)*COS(D*H153),Aktina*COS(epsilon*XRONOS)*COS(D*XRONOS))</f>
        <v>-28.682829791690757</v>
      </c>
      <c r="W153">
        <f t="shared" si="15"/>
        <v>5.9690260418205998</v>
      </c>
      <c r="X153">
        <f t="shared" si="13"/>
        <v>-48.416797655651628</v>
      </c>
      <c r="Y153">
        <f t="shared" si="14"/>
        <v>-46.684825375902854</v>
      </c>
    </row>
    <row r="154" spans="1:25">
      <c r="A154">
        <f t="shared" si="11"/>
        <v>104</v>
      </c>
      <c r="B154">
        <f t="shared" si="9"/>
        <v>1.0400000000000007</v>
      </c>
      <c r="C154" s="13">
        <f>IF(B154&lt;CALCULATIONS!$M$9,Alfa1*SIN(miia*B154)-Alfa2*SIN(miib*B154),CURRENTX)</f>
        <v>21.911932988275055</v>
      </c>
      <c r="D154" s="14">
        <f>IF(B154&lt;CALCULATIONS!$M$9,-(Alfa1*COS(miia*B154)-Alfa2*COS(miib*B154)),CURRENTY)</f>
        <v>8.7744786540492115</v>
      </c>
      <c r="G154">
        <f t="shared" si="12"/>
        <v>104</v>
      </c>
      <c r="H154">
        <f t="shared" si="10"/>
        <v>1.0400000000000007</v>
      </c>
      <c r="I154" s="13">
        <f>IF(H154&lt;CALCULATIONS!$M$9,Aktina*SIN(epsilon*H154)*COS(D*H154),Aktina*SIN(epsilon*XRONOS)*COS(D*XRONOS))</f>
        <v>61.481759610701239</v>
      </c>
      <c r="J154" s="14">
        <f>IF(H154&lt;CALCULATIONS!$M$9,Aktina*COS(epsilon*H154)*COS(D*H154),Aktina*COS(epsilon*XRONOS)*COS(D*XRONOS))</f>
        <v>-32.60521541427071</v>
      </c>
      <c r="W154">
        <f t="shared" si="15"/>
        <v>6.0318578948923953</v>
      </c>
      <c r="X154">
        <f>FCX+FCURV*COS(W154)</f>
        <v>-49.542102465112244</v>
      </c>
      <c r="Y154">
        <f t="shared" si="14"/>
        <v>-50.558149935700627</v>
      </c>
    </row>
    <row r="155" spans="1:25">
      <c r="A155">
        <f t="shared" si="11"/>
        <v>105</v>
      </c>
      <c r="B155">
        <f t="shared" si="9"/>
        <v>1.0500000000000007</v>
      </c>
      <c r="C155" s="13">
        <f>IF(B155&lt;CALCULATIONS!$M$9,Alfa1*SIN(miia*B155)-Alfa2*SIN(miib*B155),CURRENTX)</f>
        <v>19.557375293901828</v>
      </c>
      <c r="D155" s="14">
        <f>IF(B155&lt;CALCULATIONS!$M$9,-(Alfa1*COS(miia*B155)-Alfa2*COS(miib*B155)),CURRENTY)</f>
        <v>12.801460618046359</v>
      </c>
      <c r="G155">
        <f t="shared" si="12"/>
        <v>105</v>
      </c>
      <c r="H155">
        <f t="shared" si="10"/>
        <v>1.0500000000000007</v>
      </c>
      <c r="I155" s="13">
        <f>IF(H155&lt;CALCULATIONS!$M$9,Aktina*SIN(epsilon*H155)*COS(D*H155),Aktina*SIN(epsilon*XRONOS)*COS(D*XRONOS))</f>
        <v>60.072298947770264</v>
      </c>
      <c r="J155" s="14">
        <f>IF(H155&lt;CALCULATIONS!$M$9,Aktina*COS(epsilon*H155)*COS(D*H155),Aktina*COS(epsilon*XRONOS)*COS(D*XRONOS))</f>
        <v>-35.814316587709328</v>
      </c>
      <c r="W155">
        <f t="shared" si="15"/>
        <v>6.0946897479641908</v>
      </c>
      <c r="X155">
        <f>FCX+FCURV*COS(W155)</f>
        <v>-50.421978681167467</v>
      </c>
      <c r="Y155">
        <f t="shared" si="14"/>
        <v>-54.494489847871343</v>
      </c>
    </row>
    <row r="156" spans="1:25">
      <c r="A156">
        <f t="shared" si="11"/>
        <v>106</v>
      </c>
      <c r="B156">
        <f t="shared" si="9"/>
        <v>1.0600000000000007</v>
      </c>
      <c r="C156" s="13">
        <f>IF(B156&lt;CALCULATIONS!$M$9,Alfa1*SIN(miia*B156)-Alfa2*SIN(miib*B156),CURRENTX)</f>
        <v>17.307720799483079</v>
      </c>
      <c r="D156" s="14">
        <f>IF(B156&lt;CALCULATIONS!$M$9,-(Alfa1*COS(miia*B156)-Alfa2*COS(miib*B156)),CURRENTY)</f>
        <v>16.879577903685103</v>
      </c>
      <c r="G156">
        <f t="shared" si="12"/>
        <v>106</v>
      </c>
      <c r="H156">
        <f t="shared" si="10"/>
        <v>1.0600000000000007</v>
      </c>
      <c r="I156" s="13">
        <f>IF(H156&lt;CALCULATIONS!$M$9,Aktina*SIN(epsilon*H156)*COS(D*H156),Aktina*SIN(epsilon*XRONOS)*COS(D*XRONOS))</f>
        <v>57.187782558157352</v>
      </c>
      <c r="J156" s="14">
        <f>IF(H156&lt;CALCULATIONS!$M$9,Aktina*COS(epsilon*H156)*COS(D*H156),Aktina*COS(epsilon*XRONOS)*COS(D*XRONOS))</f>
        <v>-38.092850188302663</v>
      </c>
      <c r="W156">
        <f t="shared" si="15"/>
        <v>6.1575216010359863</v>
      </c>
      <c r="X156">
        <f>FCX+FCURV*COS(W156)</f>
        <v>-51.052953834369738</v>
      </c>
      <c r="Y156">
        <f t="shared" si="14"/>
        <v>-58.478310177124307</v>
      </c>
    </row>
    <row r="157" spans="1:25">
      <c r="A157">
        <f t="shared" si="11"/>
        <v>107</v>
      </c>
      <c r="B157">
        <f t="shared" si="9"/>
        <v>1.0700000000000007</v>
      </c>
      <c r="C157" s="13">
        <f>IF(B157&lt;CALCULATIONS!$M$9,Alfa1*SIN(miia*B157)-Alfa2*SIN(miib*B157),CURRENTX)</f>
        <v>15.176123560129401</v>
      </c>
      <c r="D157" s="14">
        <f>IF(B157&lt;CALCULATIONS!$M$9,-(Alfa1*COS(miia*B157)-Alfa2*COS(miib*B157)),CURRENTY)</f>
        <v>20.982868999303847</v>
      </c>
      <c r="G157">
        <f t="shared" si="12"/>
        <v>107</v>
      </c>
      <c r="H157">
        <f t="shared" si="10"/>
        <v>1.0700000000000007</v>
      </c>
      <c r="I157" s="13">
        <f>IF(H157&lt;CALCULATIONS!$M$9,Aktina*SIN(epsilon*H157)*COS(D*H157),Aktina*SIN(epsilon*XRONOS)*COS(D*XRONOS))</f>
        <v>52.98825244257435</v>
      </c>
      <c r="J157" s="14">
        <f>IF(H157&lt;CALCULATIONS!$M$9,Aktina*COS(epsilon*H157)*COS(D*H157),Aktina*COS(epsilon*XRONOS)*COS(D*XRONOS))</f>
        <v>-39.255663665045489</v>
      </c>
      <c r="W157">
        <f t="shared" si="15"/>
        <v>6.2203534541077818</v>
      </c>
      <c r="X157">
        <f>FCX+FCURV*COS(W157)</f>
        <v>-51.432537754054508</v>
      </c>
      <c r="Y157">
        <f t="shared" si="14"/>
        <v>-62.493888604654337</v>
      </c>
    </row>
    <row r="158" spans="1:25">
      <c r="A158">
        <f t="shared" si="11"/>
        <v>108</v>
      </c>
      <c r="B158">
        <f t="shared" si="9"/>
        <v>1.0800000000000007</v>
      </c>
      <c r="C158" s="13">
        <f>IF(B158&lt;CALCULATIONS!$M$9,Alfa1*SIN(miia*B158)-Alfa2*SIN(miib*B158),CURRENTX)</f>
        <v>13.173830717727796</v>
      </c>
      <c r="D158" s="14">
        <f>IF(B158&lt;CALCULATIONS!$M$9,-(Alfa1*COS(miia*B158)-Alfa2*COS(miib*B158)),CURRENTY)</f>
        <v>25.084636393365425</v>
      </c>
      <c r="G158">
        <f t="shared" si="12"/>
        <v>108</v>
      </c>
      <c r="H158">
        <f t="shared" si="10"/>
        <v>1.0800000000000007</v>
      </c>
      <c r="I158" s="13">
        <f>IF(H158&lt;CALCULATIONS!$M$9,Aktina*SIN(epsilon*H158)*COS(D*H158),Aktina*SIN(epsilon*XRONOS)*COS(D*XRONOS))</f>
        <v>47.67653526024975</v>
      </c>
      <c r="J158" s="14">
        <f>IF(H158&lt;CALCULATIONS!$M$9,Aktina*COS(epsilon*H158)*COS(D*H158),Aktina*COS(epsilon*XRONOS)*COS(D*XRONOS))</f>
        <v>-39.158058847930953</v>
      </c>
      <c r="W158">
        <f t="shared" si="15"/>
        <v>6.2831853071795774</v>
      </c>
      <c r="X158">
        <f>FCX+FCURV*COS(W158)</f>
        <v>-51.55923239590615</v>
      </c>
      <c r="Y158">
        <f t="shared" si="14"/>
        <v>-66.525377476951263</v>
      </c>
    </row>
    <row r="159" spans="1:25">
      <c r="A159">
        <f t="shared" si="11"/>
        <v>109</v>
      </c>
      <c r="B159">
        <f t="shared" si="9"/>
        <v>1.0900000000000007</v>
      </c>
      <c r="C159" s="13">
        <f>IF(B159&lt;CALCULATIONS!$M$9,Alfa1*SIN(miia*B159)-Alfa2*SIN(miib*B159),CURRENTX)</f>
        <v>11.310095245666133</v>
      </c>
      <c r="D159" s="14">
        <f>IF(B159&lt;CALCULATIONS!$M$9,-(Alfa1*COS(miia*B159)-Alfa2*COS(miib*B159)),CURRENTY)</f>
        <v>29.157677581573182</v>
      </c>
      <c r="G159">
        <f t="shared" si="12"/>
        <v>109</v>
      </c>
      <c r="H159">
        <f t="shared" si="10"/>
        <v>1.0900000000000007</v>
      </c>
      <c r="I159" s="13">
        <f>IF(H159&lt;CALCULATIONS!$M$9,Aktina*SIN(epsilon*H159)*COS(D*H159),Aktina*SIN(epsilon*XRONOS)*COS(D*XRONOS))</f>
        <v>41.489802518563039</v>
      </c>
      <c r="J159" s="14">
        <f>IF(H159&lt;CALCULATIONS!$M$9,Aktina*COS(epsilon*H159)*COS(D*H159),Aktina*COS(epsilon*XRONOS)*COS(D*XRONOS))</f>
        <v>-37.702543192797783</v>
      </c>
    </row>
    <row r="160" spans="1:25">
      <c r="A160">
        <f t="shared" si="11"/>
        <v>110</v>
      </c>
      <c r="B160">
        <f t="shared" si="9"/>
        <v>1.1000000000000008</v>
      </c>
      <c r="C160" s="13">
        <f>IF(B160&lt;CALCULATIONS!$M$9,Alfa1*SIN(miia*B160)-Alfa2*SIN(miib*B160),CURRENTX)</f>
        <v>9.5921103737684206</v>
      </c>
      <c r="D160" s="14">
        <f>IF(B160&lt;CALCULATIONS!$M$9,-(Alfa1*COS(miia*B160)-Alfa2*COS(miib*B160)),CURRENTY)</f>
        <v>33.174522419980271</v>
      </c>
      <c r="G160">
        <f t="shared" si="12"/>
        <v>110</v>
      </c>
      <c r="H160">
        <f t="shared" si="10"/>
        <v>1.1000000000000008</v>
      </c>
      <c r="I160" s="13">
        <f>IF(H160&lt;CALCULATIONS!$M$9,Aktina*SIN(epsilon*H160)*COS(D*H160),Aktina*SIN(epsilon*XRONOS)*COS(D*XRONOS))</f>
        <v>34.68986140410999</v>
      </c>
      <c r="J160" s="14">
        <f>IF(H160&lt;CALCULATIONS!$M$9,Aktina*COS(epsilon*H160)*COS(D*H160),Aktina*COS(epsilon*XRONOS)*COS(D*XRONOS))</f>
        <v>-34.843729494230274</v>
      </c>
    </row>
    <row r="161" spans="1:10">
      <c r="A161">
        <f t="shared" si="11"/>
        <v>111</v>
      </c>
      <c r="B161">
        <f t="shared" si="9"/>
        <v>1.1100000000000008</v>
      </c>
      <c r="C161" s="13">
        <f>IF(B161&lt;CALCULATIONS!$M$9,Alfa1*SIN(miia*B161)-Alfa2*SIN(miib*B161),CURRENTX)</f>
        <v>8.0249662814656766</v>
      </c>
      <c r="D161" s="14">
        <f>IF(B161&lt;CALCULATIONS!$M$9,-(Alfa1*COS(miia*B161)-Alfa2*COS(miib*B161)),CURRENTY)</f>
        <v>37.107674538632395</v>
      </c>
      <c r="G161">
        <f t="shared" si="12"/>
        <v>111</v>
      </c>
      <c r="H161">
        <f t="shared" si="10"/>
        <v>1.1100000000000008</v>
      </c>
      <c r="I161" s="13">
        <f>IF(H161&lt;CALCULATIONS!$M$9,Aktina*SIN(epsilon*H161)*COS(D*H161),Aktina*SIN(epsilon*XRONOS)*COS(D*XRONOS))</f>
        <v>27.552565865902423</v>
      </c>
      <c r="J161" s="14">
        <f>IF(H161&lt;CALCULATIONS!$M$9,Aktina*COS(epsilon*H161)*COS(D*H161),Aktina*COS(epsilon*XRONOS)*COS(D*XRONOS))</f>
        <v>-30.591178608927933</v>
      </c>
    </row>
    <row r="162" spans="1:10">
      <c r="A162">
        <f t="shared" si="11"/>
        <v>112</v>
      </c>
      <c r="B162">
        <f t="shared" si="9"/>
        <v>1.1200000000000008</v>
      </c>
      <c r="C162" s="13">
        <f>IF(B162&lt;CALCULATIONS!$M$9,Alfa1*SIN(miia*B162)-Alfa2*SIN(miib*B162),CURRENTX)</f>
        <v>6.6116294205108197</v>
      </c>
      <c r="D162" s="14">
        <f>IF(B162&lt;CALCULATIONS!$M$9,-(Alfa1*COS(miia*B162)-Alfa2*COS(miib*B162)),CURRENTY)</f>
        <v>40.929854486249489</v>
      </c>
      <c r="G162">
        <f t="shared" si="12"/>
        <v>112</v>
      </c>
      <c r="H162">
        <f t="shared" si="10"/>
        <v>1.1200000000000008</v>
      </c>
      <c r="I162" s="13">
        <f>IF(H162&lt;CALCULATIONS!$M$9,Aktina*SIN(epsilon*H162)*COS(D*H162),Aktina*SIN(epsilon*XRONOS)*COS(D*XRONOS))</f>
        <v>20.35677161104536</v>
      </c>
      <c r="J162" s="14">
        <f>IF(H162&lt;CALCULATIONS!$M$9,Aktina*COS(epsilon*H162)*COS(D*H162),Aktina*COS(epsilon*XRONOS)*COS(D*XRONOS))</f>
        <v>-25.010061534958371</v>
      </c>
    </row>
    <row r="163" spans="1:10">
      <c r="A163">
        <f t="shared" si="11"/>
        <v>113</v>
      </c>
      <c r="B163">
        <f t="shared" si="9"/>
        <v>1.1300000000000008</v>
      </c>
      <c r="C163" s="13">
        <f>IF(B163&lt;CALCULATIONS!$M$9,Alfa1*SIN(miia*B163)-Alfa2*SIN(miib*B163),CURRENTX)</f>
        <v>5.3529445983982775</v>
      </c>
      <c r="D163" s="14">
        <f>IF(B163&lt;CALCULATIONS!$M$9,-(Alfa1*COS(miia*B163)-Alfa2*COS(miib*B163)),CURRENTY)</f>
        <v>44.614242255484001</v>
      </c>
      <c r="G163">
        <f t="shared" si="12"/>
        <v>113</v>
      </c>
      <c r="H163">
        <f t="shared" si="10"/>
        <v>1.1300000000000008</v>
      </c>
      <c r="I163" s="13">
        <f>IF(H163&lt;CALCULATIONS!$M$9,Aktina*SIN(epsilon*H163)*COS(D*H163),Aktina*SIN(epsilon*XRONOS)*COS(D*XRONOS))</f>
        <v>13.373275817737968</v>
      </c>
      <c r="J163" s="14">
        <f>IF(H163&lt;CALCULATIONS!$M$9,Aktina*COS(epsilon*H163)*COS(D*H163),Aktina*COS(epsilon*XRONOS)*COS(D*XRONOS))</f>
        <v>-18.21960402816617</v>
      </c>
    </row>
    <row r="164" spans="1:10">
      <c r="A164">
        <f t="shared" si="11"/>
        <v>114</v>
      </c>
      <c r="B164">
        <f t="shared" si="9"/>
        <v>1.1400000000000008</v>
      </c>
      <c r="C164" s="13">
        <f>IF(B164&lt;CALCULATIONS!$M$9,Alfa1*SIN(miia*B164)-Alfa2*SIN(miib*B164),CURRENTX)</f>
        <v>4.2476597223805825</v>
      </c>
      <c r="D164" s="14">
        <f>IF(B164&lt;CALCULATIONS!$M$9,-(Alfa1*COS(miia*B164)-Alfa2*COS(miib*B164)),CURRENTY)</f>
        <v>48.134716840611816</v>
      </c>
      <c r="G164">
        <f t="shared" si="12"/>
        <v>114</v>
      </c>
      <c r="H164">
        <f t="shared" si="10"/>
        <v>1.1400000000000008</v>
      </c>
      <c r="I164" s="13">
        <f>IF(H164&lt;CALCULATIONS!$M$9,Aktina*SIN(epsilon*H164)*COS(D*H164),Aktina*SIN(epsilon*XRONOS)*COS(D*XRONOS))</f>
        <v>6.8541819367146006</v>
      </c>
      <c r="J164" s="14">
        <f>IF(H164&lt;CALCULATIONS!$M$9,Aktina*COS(epsilon*H164)*COS(D*H164),Aktina*COS(epsilon*XRONOS)*COS(D*XRONOS))</f>
        <v>-10.389365344878218</v>
      </c>
    </row>
    <row r="165" spans="1:10">
      <c r="A165">
        <f t="shared" si="11"/>
        <v>115</v>
      </c>
      <c r="B165">
        <f t="shared" si="9"/>
        <v>1.1500000000000008</v>
      </c>
      <c r="C165" s="13">
        <f>IF(B165&lt;CALCULATIONS!$M$9,Alfa1*SIN(miia*B165)-Alfa2*SIN(miib*B165),CURRENTX)</f>
        <v>3.2924728739019962</v>
      </c>
      <c r="D165" s="14">
        <f>IF(B165&lt;CALCULATIONS!$M$9,-(Alfa1*COS(miia*B165)-Alfa2*COS(miib*B165)),CURRENTY)</f>
        <v>51.466090505107999</v>
      </c>
      <c r="G165">
        <f t="shared" si="12"/>
        <v>115</v>
      </c>
      <c r="H165">
        <f t="shared" si="10"/>
        <v>1.1500000000000008</v>
      </c>
      <c r="I165" s="13">
        <f>IF(H165&lt;CALCULATIONS!$M$9,Aktina*SIN(epsilon*H165)*COS(D*H165),Aktina*SIN(epsilon*XRONOS)*COS(D*XRONOS))</f>
        <v>1.0231119679636411</v>
      </c>
      <c r="J165" s="14">
        <f>IF(H165&lt;CALCULATIONS!$M$9,Aktina*COS(epsilon*H165)*COS(D*H165),Aktina*COS(epsilon*XRONOS)*COS(D*XRONOS))</f>
        <v>-1.7334891553130696</v>
      </c>
    </row>
    <row r="166" spans="1:10">
      <c r="A166">
        <f t="shared" si="11"/>
        <v>116</v>
      </c>
      <c r="B166">
        <f t="shared" si="9"/>
        <v>1.1600000000000008</v>
      </c>
      <c r="C166" s="13">
        <f>IF(B166&lt;CALCULATIONS!$M$9,Alfa1*SIN(miia*B166)-Alfa2*SIN(miib*B166),CURRENTX)</f>
        <v>2.4821011567054079</v>
      </c>
      <c r="D166" s="14">
        <f>IF(B166&lt;CALCULATIONS!$M$9,-(Alfa1*COS(miia*B166)-Alfa2*COS(miib*B166)),CURRENTY)</f>
        <v>54.584335485181199</v>
      </c>
      <c r="G166">
        <f t="shared" si="12"/>
        <v>116</v>
      </c>
      <c r="H166">
        <f t="shared" si="10"/>
        <v>1.1600000000000008</v>
      </c>
      <c r="I166" s="13">
        <f>IF(H166&lt;CALCULATIONS!$M$9,Aktina*SIN(epsilon*H166)*COS(D*H166),Aktina*SIN(epsilon*XRONOS)*COS(D*XRONOS))</f>
        <v>-3.9333462079044494</v>
      </c>
      <c r="J166" s="14">
        <f>IF(H166&lt;CALCULATIONS!$M$9,Aktina*COS(epsilon*H166)*COS(D*H166),Aktina*COS(epsilon*XRONOS)*COS(D*XRONOS))</f>
        <v>7.4968542730073509</v>
      </c>
    </row>
    <row r="167" spans="1:10">
      <c r="A167">
        <f t="shared" si="11"/>
        <v>117</v>
      </c>
      <c r="B167">
        <f t="shared" si="9"/>
        <v>1.1700000000000008</v>
      </c>
      <c r="C167" s="13">
        <f>IF(B167&lt;CALCULATIONS!$M$9,Alfa1*SIN(miia*B167)-Alfa2*SIN(miib*B167),CURRENTX)</f>
        <v>1.8093705410826217</v>
      </c>
      <c r="D167" s="14">
        <f>IF(B167&lt;CALCULATIONS!$M$9,-(Alfa1*COS(miia*B167)-Alfa2*COS(miib*B167)),CURRENTY)</f>
        <v>57.466800926516626</v>
      </c>
      <c r="G167">
        <f t="shared" si="12"/>
        <v>117</v>
      </c>
      <c r="H167">
        <f t="shared" si="10"/>
        <v>1.1700000000000008</v>
      </c>
      <c r="I167" s="13">
        <f>IF(H167&lt;CALCULATIONS!$M$9,Aktina*SIN(epsilon*H167)*COS(D*H167),Aktina*SIN(epsilon*XRONOS)*COS(D*XRONOS))</f>
        <v>-7.8726190970568171</v>
      </c>
      <c r="J167" s="14">
        <f>IF(H167&lt;CALCULATIONS!$M$9,Aktina*COS(epsilon*H167)*COS(D*H167),Aktina*COS(epsilon*XRONOS)*COS(D*XRONOS))</f>
        <v>17.022543101539846</v>
      </c>
    </row>
    <row r="168" spans="1:10">
      <c r="A168">
        <f t="shared" si="11"/>
        <v>118</v>
      </c>
      <c r="B168">
        <f t="shared" si="9"/>
        <v>1.1800000000000008</v>
      </c>
      <c r="C168" s="13">
        <f>IF(B168&lt;CALCULATIONS!$M$9,Alfa1*SIN(miia*B168)-Alfa2*SIN(miib*B168),CURRENTX)</f>
        <v>1.2653257139447902</v>
      </c>
      <c r="D168" s="14">
        <f>IF(B168&lt;CALCULATIONS!$M$9,-(Alfa1*COS(miia*B168)-Alfa2*COS(miib*B168)),CURRENTY)</f>
        <v>60.092417944508085</v>
      </c>
      <c r="G168">
        <f t="shared" si="12"/>
        <v>118</v>
      </c>
      <c r="H168">
        <f t="shared" si="10"/>
        <v>1.1800000000000008</v>
      </c>
      <c r="I168" s="13">
        <f>IF(H168&lt;CALCULATIONS!$M$9,Aktina*SIN(epsilon*H168)*COS(D*H168),Aktina*SIN(epsilon*XRONOS)*COS(D*XRONOS))</f>
        <v>-10.701281757582889</v>
      </c>
      <c r="J168" s="14">
        <f>IF(H168&lt;CALCULATIONS!$M$9,Aktina*COS(epsilon*H168)*COS(D*H168),Aktina*COS(epsilon*XRONOS)*COS(D*XRONOS))</f>
        <v>26.546743739622098</v>
      </c>
    </row>
    <row r="169" spans="1:10">
      <c r="A169">
        <f t="shared" si="11"/>
        <v>119</v>
      </c>
      <c r="B169">
        <f t="shared" si="9"/>
        <v>1.1900000000000008</v>
      </c>
      <c r="C169" s="13">
        <f>IF(B169&lt;CALCULATIONS!$M$9,Alfa1*SIN(miia*B169)-Alfa2*SIN(miib*B169),CURRENTX)</f>
        <v>0.83935874172375513</v>
      </c>
      <c r="D169" s="14">
        <f>IF(B169&lt;CALCULATIONS!$M$9,-(Alfa1*COS(miia*B169)-Alfa2*COS(miib*B169)),CURRENTY)</f>
        <v>62.441890812221729</v>
      </c>
      <c r="G169">
        <f t="shared" si="12"/>
        <v>119</v>
      </c>
      <c r="H169">
        <f t="shared" si="10"/>
        <v>1.1900000000000008</v>
      </c>
      <c r="I169" s="13">
        <f>IF(H169&lt;CALCULATIONS!$M$9,Aktina*SIN(epsilon*H169)*COS(D*H169),Aktina*SIN(epsilon*XRONOS)*COS(D*XRONOS))</f>
        <v>-12.378146672739113</v>
      </c>
      <c r="J169" s="14">
        <f>IF(H169&lt;CALCULATIONS!$M$9,Aktina*COS(epsilon*H169)*COS(D*H169),Aktina*COS(epsilon*XRONOS)*COS(D*XRONOS))</f>
        <v>35.765916098205366</v>
      </c>
    </row>
    <row r="170" spans="1:10">
      <c r="A170">
        <f t="shared" si="11"/>
        <v>120</v>
      </c>
      <c r="B170">
        <f t="shared" si="9"/>
        <v>1.2000000000000008</v>
      </c>
      <c r="C170" s="13">
        <f>IF(B170&lt;CALCULATIONS!$M$9,Alfa1*SIN(miia*B170)-Alfa2*SIN(miib*B170),CURRENTX)</f>
        <v>0.51935516260636483</v>
      </c>
      <c r="D170" s="14">
        <f>IF(B170&lt;CALCULATIONS!$M$9,-(Alfa1*COS(miia*B170)-Alfa2*COS(miib*B170)),CURRENTY)</f>
        <v>64.497872414108727</v>
      </c>
      <c r="G170">
        <f t="shared" si="12"/>
        <v>120</v>
      </c>
      <c r="H170">
        <f t="shared" si="10"/>
        <v>1.2000000000000008</v>
      </c>
      <c r="I170" s="13">
        <f>IF(H170&lt;CALCULATIONS!$M$9,Aktina*SIN(epsilon*H170)*COS(D*H170),Aktina*SIN(epsilon*XRONOS)*COS(D*XRONOS))</f>
        <v>-12.915190540216622</v>
      </c>
      <c r="J170" s="14">
        <f>IF(H170&lt;CALCULATIONS!$M$9,Aktina*COS(epsilon*H170)*COS(D*H170),Aktina*COS(epsilon*XRONOS)*COS(D*XRONOS))</f>
        <v>44.381153812432899</v>
      </c>
    </row>
    <row r="171" spans="1:10">
      <c r="A171">
        <f t="shared" si="11"/>
        <v>121</v>
      </c>
      <c r="B171">
        <f t="shared" si="9"/>
        <v>1.2100000000000009</v>
      </c>
      <c r="C171" s="13">
        <f>IF(B171&lt;CALCULATIONS!$M$9,Alfa1*SIN(miia*B171)-Alfa2*SIN(miib*B171),CURRENTX)</f>
        <v>0.29185594816425464</v>
      </c>
      <c r="D171" s="14">
        <f>IF(B171&lt;CALCULATIONS!$M$9,-(Alfa1*COS(miia*B171)-Alfa2*COS(miib*B171)),CURRENTY)</f>
        <v>66.245122255739545</v>
      </c>
      <c r="G171">
        <f t="shared" si="12"/>
        <v>121</v>
      </c>
      <c r="H171">
        <f t="shared" si="10"/>
        <v>1.2100000000000009</v>
      </c>
      <c r="I171" s="13">
        <f>IF(H171&lt;CALCULATIONS!$M$9,Aktina*SIN(epsilon*H171)*COS(D*H171),Aktina*SIN(epsilon*XRONOS)*COS(D*XRONOS))</f>
        <v>-12.376289175577273</v>
      </c>
      <c r="J171" s="14">
        <f>IF(H171&lt;CALCULATIONS!$M$9,Aktina*COS(epsilon*H171)*COS(D*H171),Aktina*COS(epsilon*XRONOS)*COS(D*XRONOS))</f>
        <v>52.109414937459221</v>
      </c>
    </row>
    <row r="172" spans="1:10">
      <c r="A172">
        <f t="shared" si="11"/>
        <v>122</v>
      </c>
      <c r="B172">
        <f t="shared" si="9"/>
        <v>1.2200000000000009</v>
      </c>
      <c r="C172" s="13">
        <f>IF(B172&lt;CALCULATIONS!$M$9,Alfa1*SIN(miia*B172)-Alfa2*SIN(miib*B172),CURRENTX)</f>
        <v>0.14223361383846189</v>
      </c>
      <c r="D172" s="14">
        <f>IF(B172&lt;CALCULATIONS!$M$9,-(Alfa1*COS(miia*B172)-Alfa2*COS(miib*B172)),CURRENTY)</f>
        <v>67.670645489062252</v>
      </c>
      <c r="G172">
        <f t="shared" si="12"/>
        <v>122</v>
      </c>
      <c r="H172">
        <f t="shared" si="10"/>
        <v>1.2200000000000009</v>
      </c>
      <c r="I172" s="13">
        <f>IF(H172&lt;CALCULATIONS!$M$9,Aktina*SIN(epsilon*H172)*COS(D*H172),Aktina*SIN(epsilon*XRONOS)*COS(D*XRONOS))</f>
        <v>-10.873818834941666</v>
      </c>
      <c r="J172" s="14">
        <f>IF(H172&lt;CALCULATIONS!$M$9,Aktina*COS(epsilon*H172)*COS(D*H172),Aktina*COS(epsilon*XRONOS)*COS(D*XRONOS))</f>
        <v>58.694202236978867</v>
      </c>
    </row>
    <row r="173" spans="1:10">
      <c r="A173">
        <f t="shared" si="11"/>
        <v>123</v>
      </c>
      <c r="B173">
        <f t="shared" si="9"/>
        <v>1.2300000000000009</v>
      </c>
      <c r="C173" s="13">
        <f>IF(B173&lt;CALCULATIONS!$M$9,Alfa1*SIN(miia*B173)-Alfa2*SIN(miib*B173),CURRENTX)</f>
        <v>5.4880614582087262E-2</v>
      </c>
      <c r="D173" s="14">
        <f>IF(B173&lt;CALCULATIONS!$M$9,-(Alfa1*COS(miia*B173)-Alfa2*COS(miib*B173)),CURRENTY)</f>
        <v>68.763811597216176</v>
      </c>
      <c r="G173">
        <f t="shared" si="12"/>
        <v>123</v>
      </c>
      <c r="H173">
        <f t="shared" si="10"/>
        <v>1.2300000000000009</v>
      </c>
      <c r="I173" s="13">
        <f>IF(H173&lt;CALCULATIONS!$M$9,Aktina*SIN(epsilon*H173)*COS(D*H173),Aktina*SIN(epsilon*XRONOS)*COS(D*XRONOS))</f>
        <v>-8.5632679658685582</v>
      </c>
      <c r="J173" s="14">
        <f>IF(H173&lt;CALCULATIONS!$M$9,Aktina*COS(epsilon*H173)*COS(D*H173),Aktina*COS(epsilon*XRONOS)*COS(D*XRONOS))</f>
        <v>63.915273307036315</v>
      </c>
    </row>
    <row r="174" spans="1:10">
      <c r="A174">
        <f t="shared" si="11"/>
        <v>124</v>
      </c>
      <c r="B174">
        <f t="shared" si="9"/>
        <v>1.2400000000000009</v>
      </c>
      <c r="C174" s="13">
        <f>IF(B174&lt;CALCULATIONS!$M$9,Alfa1*SIN(miia*B174)-Alfa2*SIN(miib*B174),CURRENTX)</f>
        <v>1.3408037689277119E-2</v>
      </c>
      <c r="D174" s="14">
        <f>IF(B174&lt;CALCULATIONS!$M$9,-(Alfa1*COS(miia*B174)-Alfa2*COS(miib*B174)),CURRENTY)</f>
        <v>69.516451580923686</v>
      </c>
      <c r="G174">
        <f t="shared" si="12"/>
        <v>124</v>
      </c>
      <c r="H174">
        <f t="shared" si="10"/>
        <v>1.2400000000000009</v>
      </c>
      <c r="I174" s="13">
        <f>IF(H174&lt;CALCULATIONS!$M$9,Aktina*SIN(epsilon*H174)*COS(D*H174),Aktina*SIN(epsilon*XRONOS)*COS(D*XRONOS))</f>
        <v>-5.6360832729741652</v>
      </c>
      <c r="J174" s="14">
        <f>IF(H174&lt;CALCULATIONS!$M$9,Aktina*COS(epsilon*H174)*COS(D*H174),Aktina*COS(epsilon*XRONOS)*COS(D*XRONOS))</f>
        <v>67.596998574946426</v>
      </c>
    </row>
    <row r="175" spans="1:10">
      <c r="A175">
        <f t="shared" si="11"/>
        <v>125</v>
      </c>
      <c r="B175">
        <f t="shared" si="9"/>
        <v>1.2500000000000009</v>
      </c>
      <c r="C175" s="13">
        <f>IF(B175&lt;CALCULATIONS!$M$9,Alfa1*SIN(miia*B175)-Alfa2*SIN(miib*B175),CURRENTX)</f>
        <v>8.5250069130138328E-4</v>
      </c>
      <c r="D175" s="14">
        <f>IF(B175&lt;CALCULATIONS!$M$9,-(Alfa1*COS(miia*B175)-Alfa2*COS(miib*B175)),CURRENTY)</f>
        <v>69.922932697976876</v>
      </c>
      <c r="G175">
        <f t="shared" si="12"/>
        <v>125</v>
      </c>
      <c r="H175">
        <f t="shared" si="10"/>
        <v>1.2500000000000009</v>
      </c>
      <c r="I175" s="13">
        <f>IF(H175&lt;CALCULATIONS!$M$9,Aktina*SIN(epsilon*H175)*COS(D*H175),Aktina*SIN(epsilon*XRONOS)*COS(D*XRONOS))</f>
        <v>-2.3110448461297262</v>
      </c>
      <c r="J175" s="14">
        <f>IF(H175&lt;CALCULATIONS!$M$9,Aktina*COS(epsilon*H175)*COS(D*H175),Aktina*COS(epsilon*XRONOS)*COS(D*XRONOS))</f>
        <v>69.615038186472006</v>
      </c>
    </row>
    <row r="176" spans="1:10">
      <c r="A176">
        <f t="shared" si="11"/>
        <v>126</v>
      </c>
      <c r="B176">
        <f t="shared" si="9"/>
        <v>1.2600000000000009</v>
      </c>
      <c r="C176" s="13">
        <f>IF(B176&lt;CALCULATIONS!$M$9,Alfa1*SIN(miia*B176)-Alfa2*SIN(miib*B176),CURRENTX)</f>
        <v>-1.109207764637965E-4</v>
      </c>
      <c r="D176" s="14">
        <f>IF(B176&lt;CALCULATIONS!$M$9,-(Alfa1*COS(miia*B176)-Alfa2*COS(miib*B176)),CURRENTY)</f>
        <v>69.980210026249466</v>
      </c>
      <c r="G176">
        <f t="shared" si="12"/>
        <v>126</v>
      </c>
      <c r="H176">
        <f t="shared" si="10"/>
        <v>1.2600000000000009</v>
      </c>
      <c r="I176" s="13">
        <f>IF(H176&lt;CALCULATIONS!$M$9,Aktina*SIN(epsilon*H176)*COS(D*H176),Aktina*SIN(epsilon*XRONOS)*COS(D*XRONOS))</f>
        <v>1.1754758856521477</v>
      </c>
      <c r="J176" s="14">
        <f>IF(H176&lt;CALCULATIONS!$M$9,Aktina*COS(epsilon*H176)*COS(D*H176),Aktina*COS(epsilon*XRONOS)*COS(D*XRONOS))</f>
        <v>69.901074841224684</v>
      </c>
    </row>
    <row r="177" spans="1:10">
      <c r="A177">
        <f t="shared" si="11"/>
        <v>127</v>
      </c>
      <c r="B177">
        <f t="shared" si="9"/>
        <v>1.2700000000000009</v>
      </c>
      <c r="C177" s="13">
        <f>IF(B177&lt;CALCULATIONS!$M$9,Alfa1*SIN(miia*B177)-Alfa2*SIN(miib*B177),CURRENTX)</f>
        <v>-6.9519712072727557E-3</v>
      </c>
      <c r="D177" s="14">
        <f>IF(B177&lt;CALCULATIONS!$M$9,-(Alfa1*COS(miia*B177)-Alfa2*COS(miib*B177)),CURRENTY)</f>
        <v>69.687854346824452</v>
      </c>
      <c r="G177">
        <f t="shared" si="12"/>
        <v>127</v>
      </c>
      <c r="H177">
        <f t="shared" si="10"/>
        <v>1.2700000000000009</v>
      </c>
      <c r="I177" s="13">
        <f>IF(H177&lt;CALCULATIONS!$M$9,Aktina*SIN(epsilon*H177)*COS(D*H177),Aktina*SIN(epsilon*XRONOS)*COS(D*XRONOS))</f>
        <v>4.5799767987588016</v>
      </c>
      <c r="J177" s="14">
        <f>IF(H177&lt;CALCULATIONS!$M$9,Aktina*COS(epsilon*H177)*COS(D*H177),Aktina*COS(epsilon*XRONOS)*COS(D*XRONOS))</f>
        <v>68.445416133233849</v>
      </c>
    </row>
    <row r="178" spans="1:10">
      <c r="A178">
        <f t="shared" si="11"/>
        <v>128</v>
      </c>
      <c r="B178">
        <f t="shared" si="9"/>
        <v>1.2800000000000009</v>
      </c>
      <c r="C178" s="13">
        <f>IF(B178&lt;CALCULATIONS!$M$9,Alfa1*SIN(miia*B178)-Alfa2*SIN(miib*B178),CURRENTX)</f>
        <v>-3.7066973987131213E-2</v>
      </c>
      <c r="D178" s="14">
        <f>IF(B178&lt;CALCULATIONS!$M$9,-(Alfa1*COS(miia*B178)-Alfa2*COS(miib*B178)),CURRENTY)</f>
        <v>69.048056074989063</v>
      </c>
      <c r="G178">
        <f t="shared" si="12"/>
        <v>128</v>
      </c>
      <c r="H178">
        <f t="shared" si="10"/>
        <v>1.2800000000000009</v>
      </c>
      <c r="I178" s="13">
        <f>IF(H178&lt;CALCULATIONS!$M$9,Aktina*SIN(epsilon*H178)*COS(D*H178),Aktina*SIN(epsilon*XRONOS)*COS(D*XRONOS))</f>
        <v>7.6625769210850176</v>
      </c>
      <c r="J178" s="14">
        <f>IF(H178&lt;CALCULATIONS!$M$9,Aktina*COS(epsilon*H178)*COS(D*H178),Aktina*COS(epsilon*XRONOS)*COS(D*XRONOS))</f>
        <v>65.297363861111748</v>
      </c>
    </row>
    <row r="179" spans="1:10">
      <c r="A179">
        <f t="shared" si="11"/>
        <v>129</v>
      </c>
      <c r="B179">
        <f t="shared" ref="B179:B242" si="16">B178+dt</f>
        <v>1.2900000000000009</v>
      </c>
      <c r="C179" s="13">
        <f>IF(B179&lt;CALCULATIONS!$M$9,Alfa1*SIN(miia*B179)-Alfa2*SIN(miib*B179),CURRENTX)</f>
        <v>-0.10756136048517373</v>
      </c>
      <c r="D179" s="14">
        <f>IF(B179&lt;CALCULATIONS!$M$9,-(Alfa1*COS(miia*B179)-Alfa2*COS(miib*B179)),CURRENTY)</f>
        <v>68.06560520071389</v>
      </c>
      <c r="G179">
        <f t="shared" si="12"/>
        <v>129</v>
      </c>
      <c r="H179">
        <f t="shared" ref="H179:H242" si="17">H178+dt</f>
        <v>1.2900000000000009</v>
      </c>
      <c r="I179" s="13">
        <f>IF(H179&lt;CALCULATIONS!$M$9,Aktina*SIN(epsilon*H179)*COS(D*H179),Aktina*SIN(epsilon*XRONOS)*COS(D*XRONOS))</f>
        <v>10.197620404382302</v>
      </c>
      <c r="J179" s="14">
        <f>IF(H179&lt;CALCULATIONS!$M$9,Aktina*COS(epsilon*H179)*COS(D*H179),Aktina*COS(epsilon*XRONOS)*COS(D*XRONOS))</f>
        <v>60.563335755396317</v>
      </c>
    </row>
    <row r="180" spans="1:10">
      <c r="A180">
        <f t="shared" ref="A180:A243" si="18">A179+1</f>
        <v>130</v>
      </c>
      <c r="B180">
        <f t="shared" si="16"/>
        <v>1.3000000000000009</v>
      </c>
      <c r="C180" s="13">
        <f>IF(B180&lt;CALCULATIONS!$M$9,Alfa1*SIN(miia*B180)-Alfa2*SIN(miib*B180),CURRENTX)</f>
        <v>-0.23503525147645199</v>
      </c>
      <c r="D180" s="14">
        <f>IF(B180&lt;CALCULATIONS!$M$9,-(Alfa1*COS(miia*B180)-Alfa2*COS(miib*B180)),CURRENTY)</f>
        <v>66.747847434478871</v>
      </c>
      <c r="G180">
        <f t="shared" ref="G180:G243" si="19">G179+1</f>
        <v>130</v>
      </c>
      <c r="H180">
        <f t="shared" si="17"/>
        <v>1.3000000000000009</v>
      </c>
      <c r="I180" s="13">
        <f>IF(H180&lt;CALCULATIONS!$M$9,Aktina*SIN(epsilon*H180)*COS(D*H180),Aktina*SIN(epsilon*XRONOS)*COS(D*XRONOS))</f>
        <v>11.983699477853776</v>
      </c>
      <c r="J180" s="14">
        <f>IF(H180&lt;CALCULATIONS!$M$9,Aktina*COS(epsilon*H180)*COS(D*H180),Aktina*COS(epsilon*XRONOS)*COS(D*XRONOS))</f>
        <v>54.402813632258628</v>
      </c>
    </row>
    <row r="181" spans="1:10">
      <c r="A181">
        <f t="shared" si="18"/>
        <v>131</v>
      </c>
      <c r="B181">
        <f t="shared" si="16"/>
        <v>1.3100000000000009</v>
      </c>
      <c r="C181" s="13">
        <f>IF(B181&lt;CALCULATIONS!$M$9,Alfa1*SIN(miia*B181)-Alfa2*SIN(miib*B181),CURRENTX)</f>
        <v>-0.4353743420409586</v>
      </c>
      <c r="D181" s="14">
        <f>IF(B181&lt;CALCULATIONS!$M$9,-(Alfa1*COS(miia*B181)-Alfa2*COS(miib*B181)),CURRENTY)</f>
        <v>65.104616986610495</v>
      </c>
      <c r="G181">
        <f t="shared" si="19"/>
        <v>131</v>
      </c>
      <c r="H181">
        <f t="shared" si="17"/>
        <v>1.3100000000000009</v>
      </c>
      <c r="I181" s="13">
        <f>IF(H181&lt;CALCULATIONS!$M$9,Aktina*SIN(epsilon*H181)*COS(D*H181),Aktina*SIN(epsilon*XRONOS)*COS(D*XRONOS))</f>
        <v>12.852686540348079</v>
      </c>
      <c r="J181" s="14">
        <f>IF(H181&lt;CALCULATIONS!$M$9,Aktina*COS(epsilon*H181)*COS(D*H181),Aktina*COS(epsilon*XRONOS)*COS(D*XRONOS))</f>
        <v>47.022277602558688</v>
      </c>
    </row>
    <row r="182" spans="1:10">
      <c r="A182">
        <f t="shared" si="18"/>
        <v>132</v>
      </c>
      <c r="B182">
        <f t="shared" si="16"/>
        <v>1.320000000000001</v>
      </c>
      <c r="C182" s="13">
        <f>IF(B182&lt;CALCULATIONS!$M$9,Alfa1*SIN(miia*B182)-Alfa2*SIN(miib*B182),CURRENTX)</f>
        <v>-0.7235482874557988</v>
      </c>
      <c r="D182" s="14">
        <f>IF(B182&lt;CALCULATIONS!$M$9,-(Alfa1*COS(miia*B182)-Alfa2*COS(miib*B182)),CURRENTY)</f>
        <v>63.148146636341671</v>
      </c>
      <c r="G182">
        <f t="shared" si="19"/>
        <v>132</v>
      </c>
      <c r="H182">
        <f t="shared" si="17"/>
        <v>1.320000000000001</v>
      </c>
      <c r="I182" s="13">
        <f>IF(H182&lt;CALCULATIONS!$M$9,Aktina*SIN(epsilon*H182)*COS(D*H182),Aktina*SIN(epsilon*XRONOS)*COS(D*XRONOS))</f>
        <v>12.677405292491512</v>
      </c>
      <c r="J182" s="14">
        <f>IF(H182&lt;CALCULATIONS!$M$9,Aktina*COS(epsilon*H182)*COS(D*H182),Aktina*COS(epsilon*XRONOS)*COS(D*XRONOS))</f>
        <v>38.667365240171343</v>
      </c>
    </row>
    <row r="183" spans="1:10">
      <c r="A183">
        <f t="shared" si="18"/>
        <v>133</v>
      </c>
      <c r="B183">
        <f t="shared" si="16"/>
        <v>1.330000000000001</v>
      </c>
      <c r="C183" s="13">
        <f>IF(B183&lt;CALCULATIONS!$M$9,Alfa1*SIN(miia*B183)-Alfa2*SIN(miib*B183),CURRENTX)</f>
        <v>-1.1134187117433356</v>
      </c>
      <c r="D183" s="14">
        <f>IF(B183&lt;CALCULATIONS!$M$9,-(Alfa1*COS(miia*B183)-Alfa2*COS(miib*B183)),CURRENTY)</f>
        <v>60.892955968335968</v>
      </c>
      <c r="G183">
        <f t="shared" si="19"/>
        <v>133</v>
      </c>
      <c r="H183">
        <f t="shared" si="17"/>
        <v>1.330000000000001</v>
      </c>
      <c r="I183" s="13">
        <f>IF(H183&lt;CALCULATIONS!$M$9,Aktina*SIN(epsilon*H183)*COS(D*H183),Aktina*SIN(epsilon*XRONOS)*COS(D*XRONOS))</f>
        <v>11.377625408843107</v>
      </c>
      <c r="J183" s="14">
        <f>IF(H183&lt;CALCULATIONS!$M$9,Aktina*COS(epsilon*H183)*COS(D*H183),Aktina*COS(epsilon*XRONOS)*COS(D*XRONOS))</f>
        <v>29.613564393266639</v>
      </c>
    </row>
    <row r="184" spans="1:10">
      <c r="A184">
        <f t="shared" si="18"/>
        <v>134</v>
      </c>
      <c r="B184">
        <f t="shared" si="16"/>
        <v>1.340000000000001</v>
      </c>
      <c r="C184" s="13">
        <f>IF(B184&lt;CALCULATIONS!$M$9,Alfa1*SIN(miia*B184)-Alfa2*SIN(miib*B184),CURRENTX)</f>
        <v>-1.6175588632175035</v>
      </c>
      <c r="D184" s="14">
        <f>IF(B184&lt;CALCULATIONS!$M$9,-(Alfa1*COS(miia*B184)-Alfa2*COS(miib*B184)),CURRENTY)</f>
        <v>58.355718867228916</v>
      </c>
      <c r="G184">
        <f t="shared" si="19"/>
        <v>134</v>
      </c>
      <c r="H184">
        <f t="shared" si="17"/>
        <v>1.340000000000001</v>
      </c>
      <c r="I184" s="13">
        <f>IF(H184&lt;CALCULATIONS!$M$9,Aktina*SIN(epsilon*H184)*COS(D*H184),Aktina*SIN(epsilon*XRONOS)*COS(D*XRONOS))</f>
        <v>8.9241325235685522</v>
      </c>
      <c r="J184" s="14">
        <f>IF(H184&lt;CALCULATIONS!$M$9,Aktina*COS(epsilon*H184)*COS(D*H184),Aktina*COS(epsilon*XRONOS)*COS(D*XRONOS))</f>
        <v>20.155805834768802</v>
      </c>
    </row>
    <row r="185" spans="1:10">
      <c r="A185">
        <f t="shared" si="18"/>
        <v>135</v>
      </c>
      <c r="B185">
        <f t="shared" si="16"/>
        <v>1.350000000000001</v>
      </c>
      <c r="C185" s="13">
        <f>IF(B185&lt;CALCULATIONS!$M$9,Alfa1*SIN(miia*B185)-Alfa2*SIN(miib*B185),CURRENTX)</f>
        <v>-2.2470868235577406</v>
      </c>
      <c r="D185" s="14">
        <f>IF(B185&lt;CALCULATIONS!$M$9,-(Alfa1*COS(miia*B185)-Alfa2*COS(miib*B185)),CURRENTY)</f>
        <v>55.555111562720739</v>
      </c>
      <c r="G185">
        <f t="shared" si="19"/>
        <v>135</v>
      </c>
      <c r="H185">
        <f t="shared" si="17"/>
        <v>1.350000000000001</v>
      </c>
      <c r="I185" s="13">
        <f>IF(H185&lt;CALCULATIONS!$M$9,Aktina*SIN(epsilon*H185)*COS(D*H185),Aktina*SIN(epsilon*XRONOS)*COS(D*XRONOS))</f>
        <v>5.3407025648504893</v>
      </c>
      <c r="J185" s="14">
        <f>IF(H185&lt;CALCULATIONS!$M$9,Aktina*COS(epsilon*H185)*COS(D*H185),Aktina*COS(epsilon*XRONOS)*COS(D*XRONOS))</f>
        <v>10.597364910161051</v>
      </c>
    </row>
    <row r="186" spans="1:10">
      <c r="A186">
        <f t="shared" si="18"/>
        <v>136</v>
      </c>
      <c r="B186">
        <f t="shared" si="16"/>
        <v>1.360000000000001</v>
      </c>
      <c r="C186" s="13">
        <f>IF(B186&lt;CALCULATIONS!$M$9,Alfa1*SIN(miia*B186)-Alfa2*SIN(miib*B186),CURRENTX)</f>
        <v>-3.0115140398169018</v>
      </c>
      <c r="D186" s="14">
        <f>IF(B186&lt;CALCULATIONS!$M$9,-(Alfa1*COS(miia*B186)-Alfa2*COS(miib*B186)),CURRENTY)</f>
        <v>52.511642706898321</v>
      </c>
      <c r="G186">
        <f t="shared" si="19"/>
        <v>136</v>
      </c>
      <c r="H186">
        <f t="shared" si="17"/>
        <v>1.360000000000001</v>
      </c>
      <c r="I186" s="13">
        <f>IF(H186&lt;CALCULATIONS!$M$9,Aktina*SIN(epsilon*H186)*COS(D*H186),Aktina*SIN(epsilon*XRONOS)*COS(D*XRONOS))</f>
        <v>0.70389363779741954</v>
      </c>
      <c r="J186" s="14">
        <f>IF(H186&lt;CALCULATIONS!$M$9,Aktina*COS(epsilon*H186)*COS(D*H186),Aktina*COS(epsilon*XRONOS)*COS(D*XRONOS))</f>
        <v>1.2385080483336515</v>
      </c>
    </row>
    <row r="187" spans="1:10">
      <c r="A187">
        <f t="shared" si="18"/>
        <v>137</v>
      </c>
      <c r="B187">
        <f t="shared" si="16"/>
        <v>1.370000000000001</v>
      </c>
      <c r="C187" s="13">
        <f>IF(B187&lt;CALCULATIONS!$M$9,Alfa1*SIN(miia*B187)-Alfa2*SIN(miib*B187),CURRENTX)</f>
        <v>-3.918610793709842</v>
      </c>
      <c r="D187" s="14">
        <f>IF(B187&lt;CALCULATIONS!$M$9,-(Alfa1*COS(miia*B187)-Alfa2*COS(miib*B187)),CURRENTY)</f>
        <v>49.247467139895946</v>
      </c>
      <c r="G187">
        <f t="shared" si="19"/>
        <v>137</v>
      </c>
      <c r="H187">
        <f t="shared" si="17"/>
        <v>1.370000000000001</v>
      </c>
      <c r="I187" s="13">
        <f>IF(H187&lt;CALCULATIONS!$M$9,Aktina*SIN(epsilon*H187)*COS(D*H187),Aktina*SIN(epsilon*XRONOS)*COS(D*XRONOS))</f>
        <v>-4.8593436385532467</v>
      </c>
      <c r="J187" s="14">
        <f>IF(H187&lt;CALCULATIONS!$M$9,Aktina*COS(epsilon*H187)*COS(D*H187),Aktina*COS(epsilon*XRONOS)*COS(D*XRONOS))</f>
        <v>-7.6346706020110231</v>
      </c>
    </row>
    <row r="188" spans="1:10">
      <c r="A188">
        <f t="shared" si="18"/>
        <v>138</v>
      </c>
      <c r="B188">
        <f t="shared" si="16"/>
        <v>1.380000000000001</v>
      </c>
      <c r="C188" s="13">
        <f>IF(B188&lt;CALCULATIONS!$M$9,Alfa1*SIN(miia*B188)-Alfa2*SIN(miib*B188),CURRENTX)</f>
        <v>-4.9742900510869958</v>
      </c>
      <c r="D188" s="14">
        <f>IF(B188&lt;CALCULATIONS!$M$9,-(Alfa1*COS(miia*B188)-Alfa2*COS(miib*B188)),CURRENTY)</f>
        <v>45.786185157994097</v>
      </c>
      <c r="G188">
        <f t="shared" si="19"/>
        <v>138</v>
      </c>
      <c r="H188">
        <f t="shared" si="17"/>
        <v>1.380000000000001</v>
      </c>
      <c r="I188" s="13">
        <f>IF(H188&lt;CALCULATIONS!$M$9,Aktina*SIN(epsilon*H188)*COS(D*H188),Aktina*SIN(epsilon*XRONOS)*COS(D*XRONOS))</f>
        <v>-11.176148690970521</v>
      </c>
      <c r="J188" s="14">
        <f>IF(H188&lt;CALCULATIONS!$M$9,Aktina*COS(epsilon*H188)*COS(D*H188),Aktina*COS(epsilon*XRONOS)*COS(D*XRONOS))</f>
        <v>-15.760785428712989</v>
      </c>
    </row>
    <row r="189" spans="1:10">
      <c r="A189">
        <f t="shared" si="18"/>
        <v>139</v>
      </c>
      <c r="B189">
        <f t="shared" si="16"/>
        <v>1.390000000000001</v>
      </c>
      <c r="C189" s="13">
        <f>IF(B189&lt;CALCULATIONS!$M$9,Alfa1*SIN(miia*B189)-Alfa2*SIN(miib*B189),CURRENTX)</f>
        <v>-6.1825109483917906</v>
      </c>
      <c r="D189" s="14">
        <f>IF(B189&lt;CALCULATIONS!$M$9,-(Alfa1*COS(miia*B189)-Alfa2*COS(miib*B189)),CURRENTY)</f>
        <v>42.152629238233054</v>
      </c>
      <c r="G189">
        <f t="shared" si="19"/>
        <v>139</v>
      </c>
      <c r="H189">
        <f t="shared" si="17"/>
        <v>1.390000000000001</v>
      </c>
      <c r="I189" s="13">
        <f>IF(H189&lt;CALCULATIONS!$M$9,Aktina*SIN(epsilon*H189)*COS(D*H189),Aktina*SIN(epsilon*XRONOS)*COS(D*XRONOS))</f>
        <v>-18.034153523778105</v>
      </c>
      <c r="J189" s="14">
        <f>IF(H189&lt;CALCULATIONS!$M$9,Aktina*COS(epsilon*H189)*COS(D*H189),Aktina*COS(epsilon*XRONOS)*COS(D*XRONOS))</f>
        <v>-22.91265714487416</v>
      </c>
    </row>
    <row r="190" spans="1:10">
      <c r="A190">
        <f t="shared" si="18"/>
        <v>140</v>
      </c>
      <c r="B190">
        <f t="shared" si="16"/>
        <v>1.400000000000001</v>
      </c>
      <c r="C190" s="13">
        <f>IF(B190&lt;CALCULATIONS!$M$9,Alfa1*SIN(miia*B190)-Alfa2*SIN(miib*B190),CURRENTX)</f>
        <v>-7.5452029739966697</v>
      </c>
      <c r="D190" s="14">
        <f>IF(B190&lt;CALCULATIONS!$M$9,-(Alfa1*COS(miia*B190)-Alfa2*COS(miib*B190)),CURRENTY)</f>
        <v>38.372640294203258</v>
      </c>
      <c r="G190">
        <f t="shared" si="19"/>
        <v>140</v>
      </c>
      <c r="H190">
        <f t="shared" si="17"/>
        <v>1.400000000000001</v>
      </c>
      <c r="I190" s="13">
        <f>IF(H190&lt;CALCULATIONS!$M$9,Aktina*SIN(epsilon*H190)*COS(D*H190),Aktina*SIN(epsilon*XRONOS)*COS(D*XRONOS))</f>
        <v>-25.189554858545741</v>
      </c>
      <c r="J190" s="14">
        <f>IF(H190&lt;CALCULATIONS!$M$9,Aktina*COS(epsilon*H190)*COS(D*H190),Aktina*COS(epsilon*XRONOS)*COS(D*XRONOS))</f>
        <v>-28.905402683701144</v>
      </c>
    </row>
    <row r="191" spans="1:10">
      <c r="A191">
        <f t="shared" si="18"/>
        <v>141</v>
      </c>
      <c r="B191">
        <f t="shared" si="16"/>
        <v>1.410000000000001</v>
      </c>
      <c r="C191" s="13">
        <f>IF(B191&lt;CALCULATIONS!$M$9,Alfa1*SIN(miia*B191)-Alfa2*SIN(miib*B191),CURRENTX)</f>
        <v>-9.0622116926043965</v>
      </c>
      <c r="D191" s="14">
        <f>IF(B191&lt;CALCULATIONS!$M$9,-(Alfa1*COS(miia*B191)-Alfa2*COS(miib*B191)),CURRENTY)</f>
        <v>34.472835637669256</v>
      </c>
      <c r="G191">
        <f t="shared" si="19"/>
        <v>141</v>
      </c>
      <c r="H191">
        <f t="shared" si="17"/>
        <v>1.410000000000001</v>
      </c>
      <c r="I191" s="13">
        <f>IF(H191&lt;CALCULATIONS!$M$9,Aktina*SIN(epsilon*H191)*COS(D*H191),Aktina*SIN(epsilon*XRONOS)*COS(D*XRONOS))</f>
        <v>-32.376538010725262</v>
      </c>
      <c r="J191" s="14">
        <f>IF(H191&lt;CALCULATIONS!$M$9,Aktina*COS(epsilon*H191)*COS(D*H191),Aktina*COS(epsilon*XRONOS)*COS(D*XRONOS))</f>
        <v>-33.602804343103124</v>
      </c>
    </row>
    <row r="192" spans="1:10">
      <c r="A192">
        <f t="shared" si="18"/>
        <v>142</v>
      </c>
      <c r="B192">
        <f t="shared" si="16"/>
        <v>1.420000000000001</v>
      </c>
      <c r="C192" s="13">
        <f>IF(B192&lt;CALCULATIONS!$M$9,Alfa1*SIN(miia*B192)-Alfa2*SIN(miib*B192),CURRENTX)</f>
        <v>-10.731266642492621</v>
      </c>
      <c r="D192" s="14">
        <f>IF(B192&lt;CALCULATIONS!$M$9,-(Alfa1*COS(miia*B192)-Alfa2*COS(miib*B192)),CURRENTY)</f>
        <v>30.480370899101967</v>
      </c>
      <c r="G192">
        <f t="shared" si="19"/>
        <v>142</v>
      </c>
      <c r="H192">
        <f t="shared" si="17"/>
        <v>1.420000000000001</v>
      </c>
      <c r="I192" s="13">
        <f>IF(H192&lt;CALCULATIONS!$M$9,Aktina*SIN(epsilon*H192)*COS(D*H192),Aktina*SIN(epsilon*XRONOS)*COS(D*XRONOS))</f>
        <v>-39.317679758448399</v>
      </c>
      <c r="J192" s="14">
        <f>IF(H192&lt;CALCULATIONS!$M$9,Aktina*COS(epsilon*H192)*COS(D*H192),Aktina*COS(epsilon*XRONOS)*COS(D*XRONOS))</f>
        <v>-36.921714269598908</v>
      </c>
    </row>
    <row r="193" spans="1:10">
      <c r="A193">
        <f t="shared" si="18"/>
        <v>143</v>
      </c>
      <c r="B193">
        <f t="shared" si="16"/>
        <v>1.430000000000001</v>
      </c>
      <c r="C193" s="13">
        <f>IF(B193&lt;CALCULATIONS!$M$9,Alfa1*SIN(miia*B193)-Alfa2*SIN(miib*B193),CURRENTX)</f>
        <v>-12.54797181045841</v>
      </c>
      <c r="D193" s="14">
        <f>IF(B193&lt;CALCULATIONS!$M$9,-(Alfa1*COS(miia*B193)-Alfa2*COS(miib*B193)),CURRENTY)</f>
        <v>26.422698216266568</v>
      </c>
      <c r="G193">
        <f t="shared" si="19"/>
        <v>143</v>
      </c>
      <c r="H193">
        <f t="shared" si="17"/>
        <v>1.430000000000001</v>
      </c>
      <c r="I193" s="13">
        <f>IF(H193&lt;CALCULATIONS!$M$9,Aktina*SIN(epsilon*H193)*COS(D*H193),Aktina*SIN(epsilon*XRONOS)*COS(D*XRONOS))</f>
        <v>-45.734917415559039</v>
      </c>
      <c r="J193" s="14">
        <f>IF(H193&lt;CALCULATIONS!$M$9,Aktina*COS(epsilon*H193)*COS(D*H193),Aktina*COS(epsilon*XRONOS)*COS(D*XRONOS))</f>
        <v>-38.834328940976782</v>
      </c>
    </row>
    <row r="194" spans="1:10">
      <c r="A194">
        <f t="shared" si="18"/>
        <v>144</v>
      </c>
      <c r="B194">
        <f t="shared" si="16"/>
        <v>1.4400000000000011</v>
      </c>
      <c r="C194" s="13">
        <f>IF(B194&lt;CALCULATIONS!$M$9,Alfa1*SIN(miia*B194)-Alfa2*SIN(miib*B194),CURRENTX)</f>
        <v>-14.505818860144224</v>
      </c>
      <c r="D194" s="14">
        <f>IF(B194&lt;CALCULATIONS!$M$9,-(Alfa1*COS(miia*B194)-Alfa2*COS(miib*B194)),CURRENTY)</f>
        <v>22.327323033183806</v>
      </c>
      <c r="G194">
        <f t="shared" si="19"/>
        <v>144</v>
      </c>
      <c r="H194">
        <f t="shared" si="17"/>
        <v>1.4400000000000011</v>
      </c>
      <c r="I194" s="13">
        <f>IF(H194&lt;CALCULATIONS!$M$9,Aktina*SIN(epsilon*H194)*COS(D*H194),Aktina*SIN(epsilon*XRONOS)*COS(D*XRONOS))</f>
        <v>-51.360647714945337</v>
      </c>
      <c r="J194" s="14">
        <f>IF(H194&lt;CALCULATIONS!$M$9,Aktina*COS(epsilon*H194)*COS(D*H194),Aktina*COS(epsilon*XRONOS)*COS(D*XRONOS))</f>
        <v>-39.368253366188021</v>
      </c>
    </row>
    <row r="195" spans="1:10">
      <c r="A195">
        <f t="shared" si="18"/>
        <v>145</v>
      </c>
      <c r="B195">
        <f t="shared" si="16"/>
        <v>1.4500000000000011</v>
      </c>
      <c r="C195" s="13">
        <f>IF(B195&lt;CALCULATIONS!$M$9,Alfa1*SIN(miia*B195)-Alfa2*SIN(miib*B195),CURRENTX)</f>
        <v>-16.596223058294552</v>
      </c>
      <c r="D195" s="14">
        <f>IF(B195&lt;CALCULATIONS!$M$9,-(Alfa1*COS(miia*B195)-Alfa2*COS(miib*B195)),CURRENTY)</f>
        <v>18.221561861735537</v>
      </c>
      <c r="G195">
        <f t="shared" si="19"/>
        <v>145</v>
      </c>
      <c r="H195">
        <f t="shared" si="17"/>
        <v>1.4500000000000011</v>
      </c>
      <c r="I195" s="13">
        <f>IF(H195&lt;CALCULATIONS!$M$9,Aktina*SIN(epsilon*H195)*COS(D*H195),Aktina*SIN(epsilon*XRONOS)*COS(D*XRONOS))</f>
        <v>-55.948512890818172</v>
      </c>
      <c r="J195" s="14">
        <f>IF(H195&lt;CALCULATIONS!$M$9,Aktina*COS(epsilon*H195)*COS(D*H195),Aktina*COS(epsilon*XRONOS)*COS(D*XRONOS))</f>
        <v>-38.60436287671952</v>
      </c>
    </row>
    <row r="196" spans="1:10">
      <c r="A196">
        <f t="shared" si="18"/>
        <v>146</v>
      </c>
      <c r="B196">
        <f t="shared" si="16"/>
        <v>1.4600000000000011</v>
      </c>
      <c r="C196" s="13">
        <f>IF(B196&lt;CALCULATIONS!$M$9,Alfa1*SIN(miia*B196)-Alfa2*SIN(miib*B196),CURRENTX)</f>
        <v>-18.808581612721483</v>
      </c>
      <c r="D196" s="14">
        <f>IF(B196&lt;CALCULATIONS!$M$9,-(Alfa1*COS(miia*B196)-Alfa2*COS(miib*B196)),CURRENTY)</f>
        <v>14.132303344831614</v>
      </c>
      <c r="G196">
        <f t="shared" si="19"/>
        <v>146</v>
      </c>
      <c r="H196">
        <f t="shared" si="17"/>
        <v>1.4600000000000011</v>
      </c>
      <c r="I196" s="13">
        <f>IF(H196&lt;CALCULATIONS!$M$9,Aktina*SIN(epsilon*H196)*COS(D*H196),Aktina*SIN(epsilon*XRONOS)*COS(D*XRONOS))</f>
        <v>-59.283442778004414</v>
      </c>
      <c r="J196" s="14">
        <f>IF(H196&lt;CALCULATIONS!$M$9,Aktina*COS(epsilon*H196)*COS(D*H196),Aktina*COS(epsilon*XRONOS)*COS(D*XRONOS))</f>
        <v>-36.672558121269446</v>
      </c>
    </row>
    <row r="197" spans="1:10">
      <c r="A197">
        <f t="shared" si="18"/>
        <v>147</v>
      </c>
      <c r="B197">
        <f t="shared" si="16"/>
        <v>1.4700000000000011</v>
      </c>
      <c r="C197" s="13">
        <f>IF(B197&lt;CALCULATIONS!$M$9,Alfa1*SIN(miia*B197)-Alfa2*SIN(miib*B197),CURRENTX)</f>
        <v>-21.130353907666294</v>
      </c>
      <c r="D197" s="14">
        <f>IF(B197&lt;CALCULATIONS!$M$9,-(Alfa1*COS(miia*B197)-Alfa2*COS(miib*B197)),CURRENTY)</f>
        <v>10.085774923530591</v>
      </c>
      <c r="G197">
        <f t="shared" si="19"/>
        <v>147</v>
      </c>
      <c r="H197">
        <f t="shared" si="17"/>
        <v>1.4700000000000011</v>
      </c>
      <c r="I197" s="13">
        <f>IF(H197&lt;CALCULATIONS!$M$9,Aktina*SIN(epsilon*H197)*COS(D*H197),Aktina*SIN(epsilon*XRONOS)*COS(D*XRONOS))</f>
        <v>-61.190550377359315</v>
      </c>
      <c r="J197" s="14">
        <f>IF(H197&lt;CALCULATIONS!$M$9,Aktina*COS(epsilon*H197)*COS(D*H197),Aktina*COS(epsilon*XRONOS)*COS(D*XRONOS))</f>
        <v>-33.745592697800809</v>
      </c>
    </row>
    <row r="198" spans="1:10">
      <c r="A198">
        <f t="shared" si="18"/>
        <v>148</v>
      </c>
      <c r="B198">
        <f t="shared" si="16"/>
        <v>1.4800000000000011</v>
      </c>
      <c r="C198" s="13">
        <f>IF(B198&lt;CALCULATIONS!$M$9,Alfa1*SIN(miia*B198)-Alfa2*SIN(miib*B198),CURRENTX)</f>
        <v>-23.547162899118806</v>
      </c>
      <c r="D198" s="14">
        <f>IF(B198&lt;CALCULATIONS!$M$9,-(Alfa1*COS(miia*B198)-Alfa2*COS(miib*B198)),CURRENTY)</f>
        <v>6.1073173511943093</v>
      </c>
      <c r="G198">
        <f t="shared" si="19"/>
        <v>148</v>
      </c>
      <c r="H198">
        <f t="shared" si="17"/>
        <v>1.4800000000000011</v>
      </c>
      <c r="I198" s="13">
        <f>IF(H198&lt;CALCULATIONS!$M$9,Aktina*SIN(epsilon*H198)*COS(D*H198),Aktina*SIN(epsilon*XRONOS)*COS(D*XRONOS))</f>
        <v>-61.542523037887506</v>
      </c>
      <c r="J198" s="14">
        <f>IF(H198&lt;CALCULATIONS!$M$9,Aktina*COS(epsilon*H198)*COS(D*H198),Aktina*COS(epsilon*XRONOS)*COS(D*XRONOS))</f>
        <v>-30.031229423917001</v>
      </c>
    </row>
    <row r="199" spans="1:10">
      <c r="A199">
        <f t="shared" si="18"/>
        <v>149</v>
      </c>
      <c r="B199">
        <f t="shared" si="16"/>
        <v>1.4900000000000011</v>
      </c>
      <c r="C199" s="13">
        <f>IF(B199&lt;CALCULATIONS!$M$9,Alfa1*SIN(miia*B199)-Alfa2*SIN(miib*B199),CURRENTX)</f>
        <v>-26.042916716739455</v>
      </c>
      <c r="D199" s="14">
        <f>IF(B199&lt;CALCULATIONS!$M$9,-(Alfa1*COS(miia*B199)-Alfa2*COS(miib*B199)),CURRENTY)</f>
        <v>2.2211692162505585</v>
      </c>
      <c r="G199">
        <f t="shared" si="19"/>
        <v>149</v>
      </c>
      <c r="H199">
        <f t="shared" si="17"/>
        <v>1.4900000000000011</v>
      </c>
      <c r="I199" s="13">
        <f>IF(H199&lt;CALCULATIONS!$M$9,Aktina*SIN(epsilon*H199)*COS(D*H199),Aktina*SIN(epsilon*XRONOS)*COS(D*XRONOS))</f>
        <v>-60.265210406062188</v>
      </c>
      <c r="J199" s="14">
        <f>IF(H199&lt;CALCULATIONS!$M$9,Aktina*COS(epsilon*H199)*COS(D*H199),Aktina*COS(epsilon*XRONOS)*COS(D*XRONOS))</f>
        <v>-25.763047508226833</v>
      </c>
    </row>
    <row r="200" spans="1:10">
      <c r="A200">
        <f t="shared" si="18"/>
        <v>150</v>
      </c>
      <c r="B200">
        <f t="shared" si="16"/>
        <v>1.5000000000000011</v>
      </c>
      <c r="C200" s="13">
        <f>IF(B200&lt;CALCULATIONS!$M$9,Alfa1*SIN(miia*B200)-Alfa2*SIN(miib*B200),CURRENTX)</f>
        <v>-28.59994931248869</v>
      </c>
      <c r="D200" s="14">
        <f>IF(B200&lt;CALCULATIONS!$M$9,-(Alfa1*COS(miia*B200)-Alfa2*COS(miib*B200)),CURRENTY)</f>
        <v>-1.5497364677383523</v>
      </c>
      <c r="G200">
        <f t="shared" si="19"/>
        <v>150</v>
      </c>
      <c r="H200">
        <f t="shared" si="17"/>
        <v>1.5000000000000011</v>
      </c>
      <c r="I200" s="13">
        <f>IF(H200&lt;CALCULATIONS!$M$9,Aktina*SIN(epsilon*H200)*COS(D*H200),Aktina*SIN(epsilon*XRONOS)*COS(D*XRONOS))</f>
        <v>-57.341181248748796</v>
      </c>
      <c r="J200" s="14">
        <f>IF(H200&lt;CALCULATIONS!$M$9,Aktina*COS(epsilon*H200)*COS(D*H200),Aktina*COS(epsilon*XRONOS)*COS(D*XRONOS))</f>
        <v>-21.190276203992788</v>
      </c>
    </row>
    <row r="201" spans="1:10">
      <c r="A201">
        <f t="shared" si="18"/>
        <v>151</v>
      </c>
      <c r="B201">
        <f t="shared" si="16"/>
        <v>1.5100000000000011</v>
      </c>
      <c r="C201" s="13">
        <f>IF(B201&lt;CALCULATIONS!$M$9,Alfa1*SIN(miia*B201)-Alfa2*SIN(miib*B201),CURRENTX)</f>
        <v>-31.19917880097795</v>
      </c>
      <c r="D201" s="14">
        <f>IF(B201&lt;CALCULATIONS!$M$9,-(Alfa1*COS(miia*B201)-Alfa2*COS(miib*B201)),CURRENTY)</f>
        <v>-5.1839616692097028</v>
      </c>
      <c r="G201">
        <f t="shared" si="19"/>
        <v>151</v>
      </c>
      <c r="H201">
        <f t="shared" si="17"/>
        <v>1.5100000000000011</v>
      </c>
      <c r="I201" s="13">
        <f>IF(H201&lt;CALCULATIONS!$M$9,Aktina*SIN(epsilon*H201)*COS(D*H201),Aktina*SIN(epsilon*XRONOS)*COS(D*XRONOS))</f>
        <v>-52.811101348608851</v>
      </c>
      <c r="J201" s="14">
        <f>IF(H201&lt;CALCULATIONS!$M$9,Aktina*COS(epsilon*H201)*COS(D*H201),Aktina*COS(epsilon*XRONOS)*COS(D*XRONOS))</f>
        <v>-16.567068780898747</v>
      </c>
    </row>
    <row r="202" spans="1:10">
      <c r="A202">
        <f t="shared" si="18"/>
        <v>152</v>
      </c>
      <c r="B202">
        <f t="shared" si="16"/>
        <v>1.5200000000000011</v>
      </c>
      <c r="C202" s="13">
        <f>IF(B202&lt;CALCULATIONS!$M$9,Alfa1*SIN(miia*B202)-Alfa2*SIN(miib*B202),CURRENTX)</f>
        <v>-33.820281954881025</v>
      </c>
      <c r="D202" s="14">
        <f>IF(B202&lt;CALCULATIONS!$M$9,-(Alfa1*COS(miia*B202)-Alfa2*COS(miib*B202)),CURRENTY)</f>
        <v>-8.661736949753692</v>
      </c>
      <c r="G202">
        <f t="shared" si="19"/>
        <v>152</v>
      </c>
      <c r="H202">
        <f t="shared" si="17"/>
        <v>1.5200000000000011</v>
      </c>
      <c r="I202" s="13">
        <f>IF(H202&lt;CALCULATIONS!$M$9,Aktina*SIN(epsilon*H202)*COS(D*H202),Aktina*SIN(epsilon*XRONOS)*COS(D*XRONOS))</f>
        <v>-46.772870715658591</v>
      </c>
      <c r="J202" s="14">
        <f>IF(H202&lt;CALCULATIONS!$M$9,Aktina*COS(epsilon*H202)*COS(D*H202),Aktina*COS(epsilon*XRONOS)*COS(D*XRONOS))</f>
        <v>-12.141652321695947</v>
      </c>
    </row>
    <row r="203" spans="1:10">
      <c r="A203">
        <f t="shared" si="18"/>
        <v>153</v>
      </c>
      <c r="B203">
        <f t="shared" si="16"/>
        <v>1.5300000000000011</v>
      </c>
      <c r="C203" s="13">
        <f>IF(B203&lt;CALCULATIONS!$M$9,Alfa1*SIN(miia*B203)-Alfa2*SIN(miib*B203),CURRENTX)</f>
        <v>-36.441883152308662</v>
      </c>
      <c r="D203" s="14">
        <f>IF(B203&lt;CALCULATIONS!$M$9,-(Alfa1*COS(miia*B203)-Alfa2*COS(miib*B203)),CURRENTY)</f>
        <v>-11.965117646076447</v>
      </c>
      <c r="G203">
        <f t="shared" si="19"/>
        <v>153</v>
      </c>
      <c r="H203">
        <f t="shared" si="17"/>
        <v>1.5300000000000011</v>
      </c>
      <c r="I203" s="13">
        <f>IF(H203&lt;CALCULATIONS!$M$9,Aktina*SIN(epsilon*H203)*COS(D*H203),Aktina*SIN(epsilon*XRONOS)*COS(D*XRONOS))</f>
        <v>-39.37854693367634</v>
      </c>
      <c r="J203" s="14">
        <f>IF(H203&lt;CALCULATIONS!$M$9,Aktina*COS(epsilon*H203)*COS(D*H203),Aktina*COS(epsilon*XRONOS)*COS(D*XRONOS))</f>
        <v>-8.1457930802603258</v>
      </c>
    </row>
    <row r="204" spans="1:10">
      <c r="A204">
        <f t="shared" si="18"/>
        <v>154</v>
      </c>
      <c r="B204">
        <f t="shared" si="16"/>
        <v>1.5400000000000011</v>
      </c>
      <c r="C204" s="13">
        <f>IF(B204&lt;CALCULATIONS!$M$9,Alfa1*SIN(miia*B204)-Alfa2*SIN(miib*B204),CURRENTX)</f>
        <v>-39.041755923527241</v>
      </c>
      <c r="D204" s="14">
        <f>IF(B204&lt;CALCULATIONS!$M$9,-(Alfa1*COS(miia*B204)-Alfa2*COS(miib*B204)),CURRENTY)</f>
        <v>-15.078121165600859</v>
      </c>
      <c r="G204">
        <f t="shared" si="19"/>
        <v>154</v>
      </c>
      <c r="H204">
        <f t="shared" si="17"/>
        <v>1.5400000000000011</v>
      </c>
      <c r="I204" s="13">
        <f>IF(H204&lt;CALCULATIONS!$M$9,Aktina*SIN(epsilon*H204)*COS(D*H204),Aktina*SIN(epsilon*XRONOS)*COS(D*XRONOS))</f>
        <v>-30.829169041699281</v>
      </c>
      <c r="J204" s="14">
        <f>IF(H204&lt;CALCULATIONS!$M$9,Aktina*COS(epsilon*H204)*COS(D*H204),Aktina*COS(epsilon*XRONOS)*COS(D*XRONOS))</f>
        <v>-4.7850037647860386</v>
      </c>
    </row>
    <row r="205" spans="1:10">
      <c r="A205">
        <f t="shared" si="18"/>
        <v>155</v>
      </c>
      <c r="B205">
        <f t="shared" si="16"/>
        <v>1.5500000000000012</v>
      </c>
      <c r="C205" s="13">
        <f>IF(B205&lt;CALCULATIONS!$M$9,Alfa1*SIN(miia*B205)-Alfa2*SIN(miib*B205),CURRENTX)</f>
        <v>-41.597035113306561</v>
      </c>
      <c r="D205" s="14">
        <f>IF(B205&lt;CALCULATIONS!$M$9,-(Alfa1*COS(miia*B205)-Alfa2*COS(miib*B205)),CURRENTY)</f>
        <v>-17.986844128875791</v>
      </c>
      <c r="G205">
        <f t="shared" si="19"/>
        <v>155</v>
      </c>
      <c r="H205">
        <f t="shared" si="17"/>
        <v>1.5500000000000012</v>
      </c>
      <c r="I205" s="13">
        <f>IF(H205&lt;CALCULATIONS!$M$9,Aktina*SIN(epsilon*H205)*COS(D*H205),Aktina*SIN(epsilon*XRONOS)*COS(D*XRONOS))</f>
        <v>-21.367679454128993</v>
      </c>
      <c r="J205" s="14">
        <f>IF(H205&lt;CALCULATIONS!$M$9,Aktina*COS(epsilon*H205)*COS(D*H205),Aktina*COS(epsilon*XRONOS)*COS(D*XRONOS))</f>
        <v>-2.2298886755021163</v>
      </c>
    </row>
    <row r="206" spans="1:10">
      <c r="A206">
        <f t="shared" si="18"/>
        <v>156</v>
      </c>
      <c r="B206">
        <f t="shared" si="16"/>
        <v>1.5600000000000012</v>
      </c>
      <c r="C206" s="13">
        <f>IF(B206&lt;CALCULATIONS!$M$9,Alfa1*SIN(miia*B206)-Alfa2*SIN(miib*B206),CURRENTX)</f>
        <v>-44.084437563828168</v>
      </c>
      <c r="D206" s="14">
        <f>IF(B206&lt;CALCULATIONS!$M$9,-(Alfa1*COS(miia*B206)-Alfa2*COS(miib*B206)),CURRENTY)</f>
        <v>-20.679558294699017</v>
      </c>
      <c r="G206">
        <f t="shared" si="19"/>
        <v>156</v>
      </c>
      <c r="H206">
        <f t="shared" si="17"/>
        <v>1.5600000000000012</v>
      </c>
      <c r="I206" s="13">
        <f>IF(H206&lt;CALCULATIONS!$M$9,Aktina*SIN(epsilon*H206)*COS(D*H206),Aktina*SIN(epsilon*XRONOS)*COS(D*XRONOS))</f>
        <v>-11.270216740835451</v>
      </c>
      <c r="J206" s="14">
        <f>IF(H206&lt;CALCULATIONS!$M$9,Aktina*COS(epsilon*H206)*COS(D*H206),Aktina*COS(epsilon*XRONOS)*COS(D*XRONOS))</f>
        <v>-0.60897635230426261</v>
      </c>
    </row>
    <row r="207" spans="1:10">
      <c r="A207">
        <f t="shared" si="18"/>
        <v>157</v>
      </c>
      <c r="B207">
        <f t="shared" si="16"/>
        <v>1.5700000000000012</v>
      </c>
      <c r="C207" s="13">
        <f>IF(B207&lt;CALCULATIONS!$M$9,Alfa1*SIN(miia*B207)-Alfa2*SIN(miib*B207),CURRENTX)</f>
        <v>-46.480489132604632</v>
      </c>
      <c r="D207" s="14">
        <f>IF(B207&lt;CALCULATIONS!$M$9,-(Alfa1*COS(miia*B207)-Alfa2*COS(miib*B207)),CURRENTY)</f>
        <v>-23.146784416961165</v>
      </c>
      <c r="G207">
        <f t="shared" si="19"/>
        <v>157</v>
      </c>
      <c r="H207">
        <f t="shared" si="17"/>
        <v>1.5700000000000012</v>
      </c>
      <c r="I207" s="13">
        <f>IF(H207&lt;CALCULATIONS!$M$9,Aktina*SIN(epsilon*H207)*COS(D*H207),Aktina*SIN(epsilon*XRONOS)*COS(D*XRONOS))</f>
        <v>-0.83611662351000238</v>
      </c>
      <c r="J207" s="14">
        <f>IF(H207&lt;CALCULATIONS!$M$9,Aktina*COS(epsilon*H207)*COS(D*H207),Aktina*COS(epsilon*XRONOS)*COS(D*XRONOS))</f>
        <v>-3.3291279474869828E-3</v>
      </c>
    </row>
    <row r="208" spans="1:10">
      <c r="A208">
        <f t="shared" si="18"/>
        <v>158</v>
      </c>
      <c r="B208">
        <f t="shared" si="16"/>
        <v>1.5800000000000012</v>
      </c>
      <c r="C208" s="13">
        <f>IF(B208&lt;CALCULATIONS!$M$9,Alfa1*SIN(miia*B208)-Alfa2*SIN(miib*B208),CURRENTX)</f>
        <v>-48.761755791168831</v>
      </c>
      <c r="D208" s="14">
        <f>IF(B208&lt;CALCULATIONS!$M$9,-(Alfa1*COS(miia*B208)-Alfa2*COS(miib*B208)),CURRENTY)</f>
        <v>-25.381343403555348</v>
      </c>
      <c r="G208">
        <f t="shared" si="19"/>
        <v>158</v>
      </c>
      <c r="H208">
        <f t="shared" si="17"/>
        <v>1.5800000000000012</v>
      </c>
      <c r="I208" s="13">
        <f>IF(H208&lt;CALCULATIONS!$M$9,Aktina*SIN(epsilon*H208)*COS(D*H208),Aktina*SIN(epsilon*XRONOS)*COS(D*XRONOS))</f>
        <v>9.6229902722905418</v>
      </c>
      <c r="J208" s="14">
        <f>IF(H208&lt;CALCULATIONS!$M$9,Aktina*COS(epsilon*H208)*COS(D*H208),Aktina*COS(epsilon*XRONOS)*COS(D*XRONOS))</f>
        <v>-0.44314714887934564</v>
      </c>
    </row>
    <row r="209" spans="1:10">
      <c r="A209">
        <f t="shared" si="18"/>
        <v>159</v>
      </c>
      <c r="B209">
        <f t="shared" si="16"/>
        <v>1.5900000000000012</v>
      </c>
      <c r="C209" s="13">
        <f>IF(B209&lt;CALCULATIONS!$M$9,Alfa1*SIN(miia*B209)-Alfa2*SIN(miib*B209),CURRENTX)</f>
        <v>-50.905076504086928</v>
      </c>
      <c r="D209" s="14">
        <f>IF(B209&lt;CALCULATIONS!$M$9,-(Alfa1*COS(miia*B209)-Alfa2*COS(miib*B209)),CURRENTY)</f>
        <v>-27.37838437505243</v>
      </c>
      <c r="G209">
        <f t="shared" si="19"/>
        <v>159</v>
      </c>
      <c r="H209">
        <f t="shared" si="17"/>
        <v>1.5900000000000012</v>
      </c>
      <c r="I209" s="13">
        <f>IF(H209&lt;CALCULATIONS!$M$9,Aktina*SIN(epsilon*H209)*COS(D*H209),Aktina*SIN(epsilon*XRONOS)*COS(D*XRONOS))</f>
        <v>19.794559575829034</v>
      </c>
      <c r="J209" s="14">
        <f>IF(H209&lt;CALCULATIONS!$M$9,Aktina*COS(epsilon*H209)*COS(D*H209),Aktina*COS(epsilon*XRONOS)*COS(D*XRONOS))</f>
        <v>-1.9065038921154611</v>
      </c>
    </row>
    <row r="210" spans="1:10">
      <c r="A210">
        <f t="shared" si="18"/>
        <v>160</v>
      </c>
      <c r="B210">
        <f t="shared" si="16"/>
        <v>1.6000000000000012</v>
      </c>
      <c r="C210" s="13">
        <f>IF(B210&lt;CALCULATIONS!$M$9,Alfa1*SIN(miia*B210)-Alfa2*SIN(miib*B210),CURRENTX)</f>
        <v>-52.88779556460954</v>
      </c>
      <c r="D210" s="14">
        <f>IF(B210&lt;CALCULATIONS!$M$9,-(Alfa1*COS(miia*B210)-Alfa2*COS(miib*B210)),CURRENTY)</f>
        <v>-29.135389451947781</v>
      </c>
      <c r="G210">
        <f t="shared" si="19"/>
        <v>160</v>
      </c>
      <c r="H210">
        <f t="shared" si="17"/>
        <v>1.6000000000000012</v>
      </c>
      <c r="I210" s="13">
        <f>IF(H210&lt;CALCULATIONS!$M$9,Aktina*SIN(epsilon*H210)*COS(D*H210),Aktina*SIN(epsilon*XRONOS)*COS(D*XRONOS))</f>
        <v>29.376549926737546</v>
      </c>
      <c r="J210" s="14">
        <f>IF(H210&lt;CALCULATIONS!$M$9,Aktina*COS(epsilon*H210)*COS(D*H210),Aktina*COS(epsilon*XRONOS)*COS(D*XRONOS))</f>
        <v>-4.3202641935909245</v>
      </c>
    </row>
    <row r="211" spans="1:10">
      <c r="A211">
        <f t="shared" si="18"/>
        <v>161</v>
      </c>
      <c r="B211">
        <f t="shared" si="16"/>
        <v>1.6100000000000012</v>
      </c>
      <c r="C211" s="13">
        <f>IF(B211&lt;CALCULATIONS!$M$9,Alfa1*SIN(miia*B211)-Alfa2*SIN(miib*B211),CURRENTX)</f>
        <v>-54.687992063245702</v>
      </c>
      <c r="D211" s="14">
        <f>IF(B211&lt;CALCULATIONS!$M$9,-(Alfa1*COS(miia*B211)-Alfa2*COS(miib*B211)),CURRENTY)</f>
        <v>-30.652155331827366</v>
      </c>
      <c r="G211">
        <f t="shared" si="19"/>
        <v>161</v>
      </c>
      <c r="H211">
        <f t="shared" si="17"/>
        <v>1.6100000000000012</v>
      </c>
      <c r="I211" s="13">
        <f>IF(H211&lt;CALCULATIONS!$M$9,Aktina*SIN(epsilon*H211)*COS(D*H211),Aktina*SIN(epsilon*XRONOS)*COS(D*XRONOS))</f>
        <v>38.088430602753</v>
      </c>
      <c r="J211" s="14">
        <f>IF(H211&lt;CALCULATIONS!$M$9,Aktina*COS(epsilon*H211)*COS(D*H211),Aktina*COS(epsilon*XRONOS)*COS(D*XRONOS))</f>
        <v>-7.5631477505897395</v>
      </c>
    </row>
    <row r="212" spans="1:10">
      <c r="A212">
        <f t="shared" si="18"/>
        <v>162</v>
      </c>
      <c r="B212">
        <f t="shared" si="16"/>
        <v>1.6200000000000012</v>
      </c>
      <c r="C212" s="13">
        <f>IF(B212&lt;CALCULATIONS!$M$9,Alfa1*SIN(miia*B212)-Alfa2*SIN(miib*B212),CURRENTX)</f>
        <v>-56.284704188735112</v>
      </c>
      <c r="D212" s="14">
        <f>IF(B212&lt;CALCULATIONS!$M$9,-(Alfa1*COS(miia*B212)-Alfa2*COS(miib*B212)),CURRENTY)</f>
        <v>-31.930751949455892</v>
      </c>
      <c r="G212">
        <f t="shared" si="19"/>
        <v>162</v>
      </c>
      <c r="H212">
        <f t="shared" si="17"/>
        <v>1.6200000000000012</v>
      </c>
      <c r="I212" s="13">
        <f>IF(H212&lt;CALCULATIONS!$M$9,Aktina*SIN(epsilon*H212)*COS(D*H212),Aktina*SIN(epsilon*XRONOS)*COS(D*XRONOS))</f>
        <v>45.681351509719505</v>
      </c>
      <c r="J212" s="14">
        <f>IF(H212&lt;CALCULATIONS!$M$9,Aktina*COS(epsilon*H212)*COS(D*H212),Aktina*COS(epsilon*XRONOS)*COS(D*XRONOS))</f>
        <v>-11.470814488965862</v>
      </c>
    </row>
    <row r="213" spans="1:10">
      <c r="A213">
        <f t="shared" si="18"/>
        <v>163</v>
      </c>
      <c r="B213">
        <f t="shared" si="16"/>
        <v>1.6300000000000012</v>
      </c>
      <c r="C213" s="13">
        <f>IF(B213&lt;CALCULATIONS!$M$9,Alfa1*SIN(miia*B213)-Alfa2*SIN(miib*B213),CURRENTX)</f>
        <v>-57.658146107095405</v>
      </c>
      <c r="D213" s="14">
        <f>IF(B213&lt;CALCULATIONS!$M$9,-(Alfa1*COS(miia*B213)-Alfa2*COS(miib*B213)),CURRENTY)</f>
        <v>-32.975458741248481</v>
      </c>
      <c r="G213">
        <f t="shared" si="19"/>
        <v>163</v>
      </c>
      <c r="H213">
        <f t="shared" si="17"/>
        <v>1.6300000000000012</v>
      </c>
      <c r="I213" s="13">
        <f>IF(H213&lt;CALCULATIONS!$M$9,Aktina*SIN(epsilon*H213)*COS(D*H213),Aktina*SIN(epsilon*XRONOS)*COS(D*XRONOS))</f>
        <v>51.947080218856364</v>
      </c>
      <c r="J213" s="14">
        <f>IF(H213&lt;CALCULATIONS!$M$9,Aktina*COS(epsilon*H213)*COS(D*H213),Aktina*COS(epsilon*XRONOS)*COS(D*XRONOS))</f>
        <v>-15.842766556656525</v>
      </c>
    </row>
    <row r="214" spans="1:10">
      <c r="A214">
        <f t="shared" si="18"/>
        <v>164</v>
      </c>
      <c r="B214">
        <f t="shared" si="16"/>
        <v>1.6400000000000012</v>
      </c>
      <c r="C214" s="13">
        <f>IF(B214&lt;CALCULATIONS!$M$9,Alfa1*SIN(miia*B214)-Alfa2*SIN(miib*B214),CURRENTX)</f>
        <v>-58.789915233174995</v>
      </c>
      <c r="D214" s="14">
        <f>IF(B214&lt;CALCULATIONS!$M$9,-(Alfa1*COS(miia*B214)-Alfa2*COS(miib*B214)),CURRENTY)</f>
        <v>-33.792679258560717</v>
      </c>
      <c r="G214">
        <f t="shared" si="19"/>
        <v>164</v>
      </c>
      <c r="H214">
        <f t="shared" si="17"/>
        <v>1.6400000000000012</v>
      </c>
      <c r="I214" s="13">
        <f>IF(H214&lt;CALCULATIONS!$M$9,Aktina*SIN(epsilon*H214)*COS(D*H214),Aktina*SIN(epsilon*XRONOS)*COS(D*XRONOS))</f>
        <v>56.725359589923613</v>
      </c>
      <c r="J214" s="14">
        <f>IF(H214&lt;CALCULATIONS!$M$9,Aktina*COS(epsilon*H214)*COS(D*H214),Aktina*COS(epsilon*XRONOS)*COS(D*XRONOS))</f>
        <v>-20.450788282970475</v>
      </c>
    </row>
    <row r="215" spans="1:10">
      <c r="A215">
        <f t="shared" si="18"/>
        <v>165</v>
      </c>
      <c r="B215">
        <f t="shared" si="16"/>
        <v>1.6500000000000012</v>
      </c>
      <c r="C215" s="13">
        <f>IF(B215&lt;CALCULATIONS!$M$9,Alfa1*SIN(miia*B215)-Alfa2*SIN(miib*B215),CURRENTX)</f>
        <v>-59.663187799782179</v>
      </c>
      <c r="D215" s="14">
        <f>IF(B215&lt;CALCULATIONS!$M$9,-(Alfa1*COS(miia*B215)-Alfa2*COS(miib*B215)),CURRENTY)</f>
        <v>-34.390835089500399</v>
      </c>
      <c r="G215">
        <f t="shared" si="19"/>
        <v>165</v>
      </c>
      <c r="H215">
        <f t="shared" si="17"/>
        <v>1.6500000000000012</v>
      </c>
      <c r="I215" s="13">
        <f>IF(H215&lt;CALCULATIONS!$M$9,Aktina*SIN(epsilon*H215)*COS(D*H215),Aktina*SIN(epsilon*XRONOS)*COS(D*XRONOS))</f>
        <v>59.9094020866739</v>
      </c>
      <c r="J215" s="14">
        <f>IF(H215&lt;CALCULATIONS!$M$9,Aktina*COS(epsilon*H215)*COS(D*H215),Aktina*COS(epsilon*XRONOS)*COS(D*XRONOS))</f>
        <v>-25.048583165402658</v>
      </c>
    </row>
    <row r="216" spans="1:10">
      <c r="A216">
        <f t="shared" si="18"/>
        <v>166</v>
      </c>
      <c r="B216">
        <f t="shared" si="16"/>
        <v>1.6600000000000013</v>
      </c>
      <c r="C216" s="13">
        <f>IF(B216&lt;CALCULATIONS!$M$9,Alfa1*SIN(miia*B216)-Alfa2*SIN(miib*B216),CURRENTX)</f>
        <v>-60.262900741094036</v>
      </c>
      <c r="D216" s="14">
        <f>IF(B216&lt;CALCULATIONS!$M$9,-(Alfa1*COS(miia*B216)-Alfa2*COS(miib*B216)),CURRENTY)</f>
        <v>-34.780240254378008</v>
      </c>
      <c r="G216">
        <f t="shared" si="19"/>
        <v>166</v>
      </c>
      <c r="H216">
        <f t="shared" si="17"/>
        <v>1.6600000000000013</v>
      </c>
      <c r="I216" s="13">
        <f>IF(H216&lt;CALCULATIONS!$M$9,Aktina*SIN(epsilon*H216)*COS(D*H216),Aktina*SIN(epsilon*XRONOS)*COS(D*XRONOS))</f>
        <v>61.449310682429605</v>
      </c>
      <c r="J216" s="14">
        <f>IF(H216&lt;CALCULATIONS!$M$9,Aktina*COS(epsilon*H216)*COS(D*H216),Aktina*COS(epsilon*XRONOS)*COS(D*XRONOS))</f>
        <v>-29.382218304730351</v>
      </c>
    </row>
    <row r="217" spans="1:10">
      <c r="A217">
        <f t="shared" si="18"/>
        <v>167</v>
      </c>
      <c r="B217">
        <f t="shared" si="16"/>
        <v>1.6700000000000013</v>
      </c>
      <c r="C217" s="13">
        <f>IF(B217&lt;CALCULATIONS!$M$9,Alfa1*SIN(miia*B217)-Alfa2*SIN(miib*B217),CURRENTX)</f>
        <v>-60.575918038567806</v>
      </c>
      <c r="D217" s="14">
        <f>IF(B217&lt;CALCULATIONS!$M$9,-(Alfa1*COS(miia*B217)-Alfa2*COS(miib*B217)),CURRENTY)</f>
        <v>-34.972957433419957</v>
      </c>
      <c r="G217">
        <f t="shared" si="19"/>
        <v>167</v>
      </c>
      <c r="H217">
        <f t="shared" si="17"/>
        <v>1.6700000000000013</v>
      </c>
      <c r="I217" s="13">
        <f>IF(H217&lt;CALCULATIONS!$M$9,Aktina*SIN(epsilon*H217)*COS(D*H217),Aktina*SIN(epsilon*XRONOS)*COS(D*XRONOS))</f>
        <v>61.353298331869667</v>
      </c>
      <c r="J217" s="14">
        <f>IF(H217&lt;CALCULATIONS!$M$9,Aktina*COS(epsilon*H217)*COS(D*H217),Aktina*COS(epsilon*XRONOS)*COS(D*XRONOS))</f>
        <v>-33.200953653223152</v>
      </c>
    </row>
    <row r="218" spans="1:10">
      <c r="A218">
        <f t="shared" si="18"/>
        <v>168</v>
      </c>
      <c r="B218">
        <f t="shared" si="16"/>
        <v>1.6800000000000013</v>
      </c>
      <c r="C218" s="13">
        <f>IF(B218&lt;CALCULATIONS!$M$9,Alfa1*SIN(miia*B218)-Alfa2*SIN(miib*B218),CURRENTX)</f>
        <v>-60.59117982768818</v>
      </c>
      <c r="D218" s="14">
        <f>IF(B218&lt;CALCULATIONS!$M$9,-(Alfa1*COS(miia*B218)-Alfa2*COS(miib*B218)),CURRENTY)</f>
        <v>-34.982637565043774</v>
      </c>
      <c r="G218">
        <f t="shared" si="19"/>
        <v>168</v>
      </c>
      <c r="H218">
        <f t="shared" si="17"/>
        <v>1.6800000000000013</v>
      </c>
      <c r="I218" s="13">
        <f>IF(H218&lt;CALCULATIONS!$M$9,Aktina*SIN(epsilon*H218)*COS(D*H218),Aktina*SIN(epsilon*XRONOS)*COS(D*XRONOS))</f>
        <v>59.686665083777854</v>
      </c>
      <c r="J218" s="14">
        <f>IF(H218&lt;CALCULATIONS!$M$9,Aktina*COS(epsilon*H218)*COS(D*H218),Aktina*COS(epsilon*XRONOS)*COS(D*XRONOS))</f>
        <v>-36.268017296444974</v>
      </c>
    </row>
    <row r="219" spans="1:10">
      <c r="A219">
        <f t="shared" si="18"/>
        <v>169</v>
      </c>
      <c r="B219">
        <f t="shared" si="16"/>
        <v>1.6900000000000013</v>
      </c>
      <c r="C219" s="13">
        <f>IF(B219&lt;CALCULATIONS!$M$9,Alfa1*SIN(miia*B219)-Alfa2*SIN(miib*B219),CURRENTX)</f>
        <v>-60.299832731094448</v>
      </c>
      <c r="D219" s="14">
        <f>IF(B219&lt;CALCULATIONS!$M$9,-(Alfa1*COS(miia*B219)-Alfa2*COS(miib*B219)),CURRENTY)</f>
        <v>-34.824344517044011</v>
      </c>
      <c r="G219">
        <f t="shared" si="19"/>
        <v>169</v>
      </c>
      <c r="H219">
        <f t="shared" si="17"/>
        <v>1.6900000000000013</v>
      </c>
      <c r="I219" s="13">
        <f>IF(H219&lt;CALCULATIONS!$M$9,Aktina*SIN(epsilon*H219)*COS(D*H219),Aktina*SIN(epsilon*XRONOS)*COS(D*XRONOS))</f>
        <v>56.568580562868405</v>
      </c>
      <c r="J219" s="14">
        <f>IF(H219&lt;CALCULATIONS!$M$9,Aktina*COS(epsilon*H219)*COS(D*H219),Aktina*COS(epsilon*XRONOS)*COS(D*XRONOS))</f>
        <v>-38.370889407984315</v>
      </c>
    </row>
    <row r="220" spans="1:10">
      <c r="A220">
        <f t="shared" si="18"/>
        <v>170</v>
      </c>
      <c r="B220">
        <f t="shared" si="16"/>
        <v>1.7000000000000013</v>
      </c>
      <c r="C220" s="13">
        <f>IF(B220&lt;CALCULATIONS!$M$9,Alfa1*SIN(miia*B220)-Alfa2*SIN(miib*B220),CURRENTX)</f>
        <v>-59.695340066285766</v>
      </c>
      <c r="D220" s="14">
        <f>IF(B220&lt;CALCULATIONS!$M$9,-(Alfa1*COS(miia*B220)-Alfa2*COS(miib*B220)),CURRENTY)</f>
        <v>-34.514366679828974</v>
      </c>
      <c r="G220">
        <f t="shared" si="19"/>
        <v>170</v>
      </c>
      <c r="H220">
        <f t="shared" si="17"/>
        <v>1.7000000000000013</v>
      </c>
      <c r="I220" s="13">
        <f>IF(H220&lt;CALCULATIONS!$M$9,Aktina*SIN(epsilon*H220)*COS(D*H220),Aktina*SIN(epsilon*XRONOS)*COS(D*XRONOS))</f>
        <v>52.166806229984687</v>
      </c>
      <c r="J220" s="14">
        <f>IF(H220&lt;CALCULATIONS!$M$9,Aktina*COS(epsilon*H220)*COS(D*H220),Aktina*COS(epsilon*XRONOS)*COS(D*XRONOS))</f>
        <v>-39.330676449267173</v>
      </c>
    </row>
    <row r="221" spans="1:10">
      <c r="A221">
        <f t="shared" si="18"/>
        <v>171</v>
      </c>
      <c r="B221">
        <f t="shared" si="16"/>
        <v>1.7100000000000013</v>
      </c>
      <c r="C221" s="13">
        <f>IF(B221&lt;CALCULATIONS!$M$9,Alfa1*SIN(miia*B221)-Alfa2*SIN(miib*B221),CURRENTX)</f>
        <v>-58.773570772387636</v>
      </c>
      <c r="D221" s="14">
        <f>IF(B221&lt;CALCULATIONS!$M$9,-(Alfa1*COS(miia*B221)-Alfa2*COS(miib*B221)),CURRENTY)</f>
        <v>-34.070017458920731</v>
      </c>
      <c r="G221">
        <f t="shared" si="19"/>
        <v>171</v>
      </c>
      <c r="H221">
        <f t="shared" si="17"/>
        <v>1.7100000000000013</v>
      </c>
      <c r="I221" s="13">
        <f>IF(H221&lt;CALCULATIONS!$M$9,Aktina*SIN(epsilon*H221)*COS(D*H221),Aktina*SIN(epsilon*XRONOS)*COS(D*XRONOS))</f>
        <v>46.690573091340013</v>
      </c>
      <c r="J221" s="14">
        <f>IF(H221&lt;CALCULATIONS!$M$9,Aktina*COS(epsilon*H221)*COS(D*H221),Aktina*COS(epsilon*XRONOS)*COS(D*XRONOS))</f>
        <v>-39.010192885152335</v>
      </c>
    </row>
    <row r="222" spans="1:10">
      <c r="A222">
        <f t="shared" si="18"/>
        <v>172</v>
      </c>
      <c r="B222">
        <f t="shared" si="16"/>
        <v>1.7200000000000013</v>
      </c>
      <c r="C222" s="13">
        <f>IF(B222&lt;CALCULATIONS!$M$9,Alfa1*SIN(miia*B222)-Alfa2*SIN(miib*B222),CURRENTX)</f>
        <v>-57.532866108429005</v>
      </c>
      <c r="D222" s="14">
        <f>IF(B222&lt;CALCULATIONS!$M$9,-(Alfa1*COS(miia*B222)-Alfa2*COS(miib*B222)),CURRENTY)</f>
        <v>-33.509426752010093</v>
      </c>
      <c r="G222">
        <f t="shared" si="19"/>
        <v>172</v>
      </c>
      <c r="H222">
        <f t="shared" si="17"/>
        <v>1.7200000000000013</v>
      </c>
      <c r="I222" s="13">
        <f>IF(H222&lt;CALCULATIONS!$M$9,Aktina*SIN(epsilon*H222)*COS(D*H222),Aktina*SIN(epsilon*XRONOS)*COS(D*XRONOS))</f>
        <v>40.381903138149326</v>
      </c>
      <c r="J222" s="14">
        <f>IF(H222&lt;CALCULATIONS!$M$9,Aktina*COS(epsilon*H222)*COS(D*H222),Aktina*COS(epsilon*XRONOS)*COS(D*XRONOS))</f>
        <v>-37.320418732775828</v>
      </c>
    </row>
    <row r="223" spans="1:10">
      <c r="A223">
        <f t="shared" si="18"/>
        <v>173</v>
      </c>
      <c r="B223">
        <f t="shared" si="16"/>
        <v>1.7300000000000013</v>
      </c>
      <c r="C223" s="13">
        <f>IF(B223&lt;CALCULATIONS!$M$9,Alfa1*SIN(miia*B223)-Alfa2*SIN(miib*B223),CURRENTX)</f>
        <v>-55.974083393161251</v>
      </c>
      <c r="D223" s="14">
        <f>IF(B223&lt;CALCULATIONS!$M$9,-(Alfa1*COS(miia*B223)-Alfa2*COS(miib*B223)),CURRENTY)</f>
        <v>-32.851325582873812</v>
      </c>
      <c r="G223">
        <f t="shared" si="19"/>
        <v>173</v>
      </c>
      <c r="H223">
        <f t="shared" si="17"/>
        <v>1.7300000000000013</v>
      </c>
      <c r="I223" s="13">
        <f>IF(H223&lt;CALCULATIONS!$M$9,Aktina*SIN(epsilon*H223)*COS(D*H223),Aktina*SIN(epsilon*XRONOS)*COS(D*XRONOS))</f>
        <v>33.505723872461203</v>
      </c>
      <c r="J223" s="14">
        <f>IF(H223&lt;CALCULATIONS!$M$9,Aktina*COS(epsilon*H223)*COS(D*H223),Aktina*COS(epsilon*XRONOS)*COS(D*XRONOS))</f>
        <v>-34.225065625837267</v>
      </c>
    </row>
    <row r="224" spans="1:10">
      <c r="A224">
        <f t="shared" si="18"/>
        <v>174</v>
      </c>
      <c r="B224">
        <f t="shared" si="16"/>
        <v>1.7400000000000013</v>
      </c>
      <c r="C224" s="13">
        <f>IF(B224&lt;CALCULATIONS!$M$9,Alfa1*SIN(miia*B224)-Alfa2*SIN(miib*B224),CURRENTX)</f>
        <v>-54.100616281483035</v>
      </c>
      <c r="D224" s="14">
        <f>IF(B224&lt;CALCULATIONS!$M$9,-(Alfa1*COS(miia*B224)-Alfa2*COS(miib*B224)),CURRENTY)</f>
        <v>-32.114826129547431</v>
      </c>
      <c r="G224">
        <f t="shared" si="19"/>
        <v>174</v>
      </c>
      <c r="H224">
        <f t="shared" si="17"/>
        <v>1.7400000000000013</v>
      </c>
      <c r="I224" s="13">
        <f>IF(H224&lt;CALCULATIONS!$M$9,Aktina*SIN(epsilon*H224)*COS(D*H224),Aktina*SIN(epsilon*XRONOS)*COS(D*XRONOS))</f>
        <v>26.339172388089025</v>
      </c>
      <c r="J224" s="14">
        <f>IF(H224&lt;CALCULATIONS!$M$9,Aktina*COS(epsilon*H224)*COS(D*H224),Aktina*COS(epsilon*XRONOS)*COS(D*XRONOS))</f>
        <v>-29.743059197046556</v>
      </c>
    </row>
    <row r="225" spans="1:10">
      <c r="A225">
        <f t="shared" si="18"/>
        <v>175</v>
      </c>
      <c r="B225">
        <f t="shared" si="16"/>
        <v>1.7500000000000013</v>
      </c>
      <c r="C225" s="13">
        <f>IF(B225&lt;CALCULATIONS!$M$9,Alfa1*SIN(miia*B225)-Alfa2*SIN(miib*B225),CURRENTX)</f>
        <v>-51.918391302785658</v>
      </c>
      <c r="D225" s="14">
        <f>IF(B225&lt;CALCULATIONS!$M$9,-(Alfa1*COS(miia*B225)-Alfa2*COS(miib*B225)),CURRENTY)</f>
        <v>-31.319199426667456</v>
      </c>
      <c r="G225">
        <f t="shared" si="19"/>
        <v>175</v>
      </c>
      <c r="H225">
        <f t="shared" si="17"/>
        <v>1.7500000000000013</v>
      </c>
      <c r="I225" s="13">
        <f>IF(H225&lt;CALCULATIONS!$M$9,Aktina*SIN(epsilon*H225)*COS(D*H225),Aktina*SIN(epsilon*XRONOS)*COS(D*XRONOS))</f>
        <v>19.160516759019224</v>
      </c>
      <c r="J225" s="14">
        <f>IF(H225&lt;CALCULATIONS!$M$9,Aktina*COS(epsilon*H225)*COS(D*H225),Aktina*COS(epsilon*XRONOS)*COS(D*XRONOS))</f>
        <v>-23.948828465800752</v>
      </c>
    </row>
    <row r="226" spans="1:10">
      <c r="A226">
        <f t="shared" si="18"/>
        <v>176</v>
      </c>
      <c r="B226">
        <f t="shared" si="16"/>
        <v>1.7600000000000013</v>
      </c>
      <c r="C226" s="13">
        <f>IF(B226&lt;CALCULATIONS!$M$9,Alfa1*SIN(miia*B226)-Alfa2*SIN(miib*B226),CURRENTX)</f>
        <v>-49.43584061970482</v>
      </c>
      <c r="D226" s="14">
        <f>IF(B226&lt;CALCULATIONS!$M$9,-(Alfa1*COS(miia*B226)-Alfa2*COS(miib*B226)),CURRENTY)</f>
        <v>-30.483653041428177</v>
      </c>
      <c r="G226">
        <f t="shared" si="19"/>
        <v>176</v>
      </c>
      <c r="H226">
        <f t="shared" si="17"/>
        <v>1.7600000000000013</v>
      </c>
      <c r="I226" s="13">
        <f>IF(H226&lt;CALCULATIONS!$M$9,Aktina*SIN(epsilon*H226)*COS(D*H226),Aktina*SIN(epsilon*XRONOS)*COS(D*XRONOS))</f>
        <v>12.23813670463427</v>
      </c>
      <c r="J226" s="14">
        <f>IF(H226&lt;CALCULATIONS!$M$9,Aktina*COS(epsilon*H226)*COS(D*H226),Aktina*COS(epsilon*XRONOS)*COS(D*XRONOS))</f>
        <v>-16.970380263890362</v>
      </c>
    </row>
    <row r="227" spans="1:10">
      <c r="A227">
        <f t="shared" si="18"/>
        <v>177</v>
      </c>
      <c r="B227">
        <f t="shared" si="16"/>
        <v>1.7700000000000014</v>
      </c>
      <c r="C227" s="13">
        <f>IF(B227&lt;CALCULATIONS!$M$9,Alfa1*SIN(miia*B227)-Alfa2*SIN(miib*B227),CURRENTX)</f>
        <v>-46.663851199544681</v>
      </c>
      <c r="D227" s="14">
        <f>IF(B227&lt;CALCULATIONS!$M$9,-(Alfa1*COS(miia*B227)-Alfa2*COS(miib*B227)),CURRENTY)</f>
        <v>-29.627111018961919</v>
      </c>
      <c r="G227">
        <f t="shared" si="19"/>
        <v>177</v>
      </c>
      <c r="H227">
        <f t="shared" si="17"/>
        <v>1.7700000000000014</v>
      </c>
      <c r="I227" s="13">
        <f>IF(H227&lt;CALCULATIONS!$M$9,Aktina*SIN(epsilon*H227)*COS(D*H227),Aktina*SIN(epsilon*XRONOS)*COS(D*XRONOS))</f>
        <v>5.8200020951185891</v>
      </c>
      <c r="J227" s="14">
        <f>IF(H227&lt;CALCULATIONS!$M$9,Aktina*COS(epsilon*H227)*COS(D*H227),Aktina*COS(epsilon*XRONOS)*COS(D*XRONOS))</f>
        <v>-8.9852250577196937</v>
      </c>
    </row>
    <row r="228" spans="1:10">
      <c r="A228">
        <f t="shared" si="18"/>
        <v>178</v>
      </c>
      <c r="B228">
        <f t="shared" si="16"/>
        <v>1.7800000000000014</v>
      </c>
      <c r="C228" s="13">
        <f>IF(B228&lt;CALCULATIONS!$M$9,Alfa1*SIN(miia*B228)-Alfa2*SIN(miib*B228),CURRENTX)</f>
        <v>-43.615690822697729</v>
      </c>
      <c r="D228" s="14">
        <f>IF(B228&lt;CALCULATIONS!$M$9,-(Alfa1*COS(miia*B228)-Alfa2*COS(miib*B228)),CURRENTY)</f>
        <v>-28.767998366188756</v>
      </c>
      <c r="G228">
        <f t="shared" si="19"/>
        <v>178</v>
      </c>
      <c r="H228">
        <f t="shared" si="17"/>
        <v>1.7800000000000014</v>
      </c>
      <c r="I228" s="13">
        <f>IF(H228&lt;CALCULATIONS!$M$9,Aktina*SIN(epsilon*H228)*COS(D*H228),Aktina*SIN(epsilon*XRONOS)*COS(D*XRONOS))</f>
        <v>0.12406697774120104</v>
      </c>
      <c r="J228" s="14">
        <f>IF(H228&lt;CALCULATIONS!$M$9,Aktina*COS(epsilon*H228)*COS(D*H228),Aktina*COS(epsilon*XRONOS)*COS(D*XRONOS))</f>
        <v>-0.2143063097222502</v>
      </c>
    </row>
    <row r="229" spans="1:10">
      <c r="A229">
        <f t="shared" si="18"/>
        <v>179</v>
      </c>
      <c r="B229">
        <f t="shared" si="16"/>
        <v>1.7900000000000014</v>
      </c>
      <c r="C229" s="13">
        <f>IF(B229&lt;CALCULATIONS!$M$9,Alfa1*SIN(miia*B229)-Alfa2*SIN(miib*B229),CURRENTX)</f>
        <v>-40.306911580408176</v>
      </c>
      <c r="D229" s="14">
        <f>IF(B229&lt;CALCULATIONS!$M$9,-(Alfa1*COS(miia*B229)-Alfa2*COS(miib*B229)),CURRENTY)</f>
        <v>-27.924032293570818</v>
      </c>
      <c r="G229">
        <f t="shared" si="19"/>
        <v>179</v>
      </c>
      <c r="H229">
        <f t="shared" si="17"/>
        <v>1.7900000000000014</v>
      </c>
      <c r="I229" s="13">
        <f>IF(H229&lt;CALCULATIONS!$M$9,Aktina*SIN(epsilon*H229)*COS(D*H229),Aktina*SIN(epsilon*XRONOS)*COS(D*XRONOS))</f>
        <v>-4.6700407118221285</v>
      </c>
      <c r="J229" s="14">
        <f>IF(H229&lt;CALCULATIONS!$M$9,Aktina*COS(epsilon*H229)*COS(D*H229),Aktina*COS(epsilon*XRONOS)*COS(D*XRONOS))</f>
        <v>9.0858346568798183</v>
      </c>
    </row>
    <row r="230" spans="1:10">
      <c r="A230">
        <f t="shared" si="18"/>
        <v>180</v>
      </c>
      <c r="B230">
        <f t="shared" si="16"/>
        <v>1.8000000000000014</v>
      </c>
      <c r="C230" s="13">
        <f>IF(B230&lt;CALCULATIONS!$M$9,Alfa1*SIN(miia*B230)-Alfa2*SIN(miib*B230),CURRENTX)</f>
        <v>-36.755231735953892</v>
      </c>
      <c r="D230" s="14">
        <f>IF(B230&lt;CALCULATIONS!$M$9,-(Alfa1*COS(miia*B230)-Alfa2*COS(miib*B230)),CURRENTY)</f>
        <v>-27.112022362256273</v>
      </c>
      <c r="G230">
        <f t="shared" si="19"/>
        <v>180</v>
      </c>
      <c r="H230">
        <f t="shared" si="17"/>
        <v>1.8000000000000014</v>
      </c>
      <c r="I230" s="13">
        <f>IF(H230&lt;CALCULATIONS!$M$9,Aktina*SIN(epsilon*H230)*COS(D*H230),Aktina*SIN(epsilon*XRONOS)*COS(D*XRONOS))</f>
        <v>-8.4277062335008424</v>
      </c>
      <c r="J230" s="14">
        <f>IF(H230&lt;CALCULATIONS!$M$9,Aktina*COS(epsilon*H230)*COS(D*H230),Aktina*COS(epsilon*XRONOS)*COS(D*XRONOS))</f>
        <v>18.632355651585002</v>
      </c>
    </row>
    <row r="231" spans="1:10">
      <c r="A231">
        <f t="shared" si="18"/>
        <v>181</v>
      </c>
      <c r="B231">
        <f t="shared" si="16"/>
        <v>1.8100000000000014</v>
      </c>
      <c r="C231" s="13">
        <f>IF(B231&lt;CALCULATIONS!$M$9,Alfa1*SIN(miia*B231)-Alfa2*SIN(miib*B231),CURRENTX)</f>
        <v>-32.980397036540296</v>
      </c>
      <c r="D231" s="14">
        <f>IF(B231&lt;CALCULATIONS!$M$9,-(Alfa1*COS(miia*B231)-Alfa2*COS(miib*B231)),CURRENTY)</f>
        <v>-26.347681590535803</v>
      </c>
      <c r="G231">
        <f t="shared" si="19"/>
        <v>181</v>
      </c>
      <c r="H231">
        <f t="shared" si="17"/>
        <v>1.8100000000000014</v>
      </c>
      <c r="I231" s="13">
        <f>IF(H231&lt;CALCULATIONS!$M$9,Aktina*SIN(epsilon*H231)*COS(D*H231),Aktina*SIN(epsilon*XRONOS)*COS(D*XRONOS))</f>
        <v>-11.064130066435391</v>
      </c>
      <c r="J231" s="14">
        <f>IF(H231&lt;CALCULATIONS!$M$9,Aktina*COS(epsilon*H231)*COS(D*H231),Aktina*COS(epsilon*XRONOS)*COS(D*XRONOS))</f>
        <v>28.126511123835222</v>
      </c>
    </row>
    <row r="232" spans="1:10">
      <c r="A232">
        <f t="shared" si="18"/>
        <v>182</v>
      </c>
      <c r="B232">
        <f t="shared" si="16"/>
        <v>1.8200000000000014</v>
      </c>
      <c r="C232" s="13">
        <f>IF(B232&lt;CALCULATIONS!$M$9,Alfa1*SIN(miia*B232)-Alfa2*SIN(miib*B232),CURRENTX)</f>
        <v>-29.00402276578248</v>
      </c>
      <c r="D232" s="14">
        <f>IF(B232&lt;CALCULATIONS!$M$9,-(Alfa1*COS(miia*B232)-Alfa2*COS(miib*B232)),CURRENTY)</f>
        <v>-25.645450459306918</v>
      </c>
      <c r="G232">
        <f t="shared" si="19"/>
        <v>182</v>
      </c>
      <c r="H232">
        <f t="shared" si="17"/>
        <v>1.8200000000000014</v>
      </c>
      <c r="I232" s="13">
        <f>IF(H232&lt;CALCULATIONS!$M$9,Aktina*SIN(epsilon*H232)*COS(D*H232),Aktina*SIN(epsilon*XRONOS)*COS(D*XRONOS))</f>
        <v>-12.547059072361847</v>
      </c>
      <c r="J232" s="14">
        <f>IF(H232&lt;CALCULATIONS!$M$9,Aktina*COS(epsilon*H232)*COS(D*H232),Aktina*COS(epsilon*XRONOS)*COS(D*XRONOS))</f>
        <v>37.264744446022057</v>
      </c>
    </row>
    <row r="233" spans="1:10">
      <c r="A233">
        <f t="shared" si="18"/>
        <v>183</v>
      </c>
      <c r="B233">
        <f t="shared" si="16"/>
        <v>1.8300000000000014</v>
      </c>
      <c r="C233" s="13">
        <f>IF(B233&lt;CALCULATIONS!$M$9,Alfa1*SIN(miia*B233)-Alfa2*SIN(miib*B233),CURRENTX)</f>
        <v>-24.849418016592658</v>
      </c>
      <c r="D233" s="14">
        <f>IF(B233&lt;CALCULATIONS!$M$9,-(Alfa1*COS(miia*B233)-Alfa2*COS(miib*B233)),CURRENTY)</f>
        <v>-25.018335622503947</v>
      </c>
      <c r="G233">
        <f t="shared" si="19"/>
        <v>183</v>
      </c>
      <c r="H233">
        <f t="shared" si="17"/>
        <v>1.8300000000000014</v>
      </c>
      <c r="I233" s="13">
        <f>IF(H233&lt;CALCULATIONS!$M$9,Aktina*SIN(epsilon*H233)*COS(D*H233),Aktina*SIN(epsilon*XRONOS)*COS(D*XRONOS))</f>
        <v>-12.897344405754493</v>
      </c>
      <c r="J233" s="14">
        <f>IF(H233&lt;CALCULATIONS!$M$9,Aktina*COS(epsilon*H233)*COS(D*H233),Aktina*COS(epsilon*XRONOS)*COS(D*XRONOS))</f>
        <v>45.750040928731039</v>
      </c>
    </row>
    <row r="234" spans="1:10">
      <c r="A234">
        <f t="shared" si="18"/>
        <v>184</v>
      </c>
      <c r="B234">
        <f t="shared" si="16"/>
        <v>1.8400000000000014</v>
      </c>
      <c r="C234" s="13">
        <f>IF(B234&lt;CALCULATIONS!$M$9,Alfa1*SIN(miia*B234)-Alfa2*SIN(miib*B234),CURRENTX)</f>
        <v>-20.541393839688524</v>
      </c>
      <c r="D234" s="14">
        <f>IF(B234&lt;CALCULATIONS!$M$9,-(Alfa1*COS(miia*B234)-Alfa2*COS(miib*B234)),CURRENTY)</f>
        <v>-24.477764976549629</v>
      </c>
      <c r="G234">
        <f t="shared" si="19"/>
        <v>184</v>
      </c>
      <c r="H234">
        <f t="shared" si="17"/>
        <v>1.8400000000000014</v>
      </c>
      <c r="I234" s="13">
        <f>IF(H234&lt;CALCULATIONS!$M$9,Aktina*SIN(epsilon*H234)*COS(D*H234),Aktina*SIN(epsilon*XRONOS)*COS(D*XRONOS))</f>
        <v>-12.187311201756382</v>
      </c>
      <c r="J234" s="14">
        <f>IF(H234&lt;CALCULATIONS!$M$9,Aktina*COS(epsilon*H234)*COS(D*H234),Aktina*COS(epsilon*XRONOS)*COS(D*XRONOS))</f>
        <v>53.303096441396619</v>
      </c>
    </row>
    <row r="235" spans="1:10">
      <c r="A235">
        <f t="shared" si="18"/>
        <v>185</v>
      </c>
      <c r="B235">
        <f t="shared" si="16"/>
        <v>1.8500000000000014</v>
      </c>
      <c r="C235" s="13">
        <f>IF(B235&lt;CALCULATIONS!$M$9,Alfa1*SIN(miia*B235)-Alfa2*SIN(miib*B235),CURRENTX)</f>
        <v>-16.106057082043886</v>
      </c>
      <c r="D235" s="14">
        <f>IF(B235&lt;CALCULATIONS!$M$9,-(Alfa1*COS(miia*B235)-Alfa2*COS(miib*B235)),CURRENTY)</f>
        <v>-24.033460574349071</v>
      </c>
      <c r="G235">
        <f t="shared" si="19"/>
        <v>185</v>
      </c>
      <c r="H235">
        <f t="shared" si="17"/>
        <v>1.8500000000000014</v>
      </c>
      <c r="I235" s="13">
        <f>IF(H235&lt;CALCULATIONS!$M$9,Aktina*SIN(epsilon*H235)*COS(D*H235),Aktina*SIN(epsilon*XRONOS)*COS(D*XRONOS))</f>
        <v>-10.537013021058248</v>
      </c>
      <c r="J235" s="14">
        <f>IF(H235&lt;CALCULATIONS!$M$9,Aktina*COS(epsilon*H235)*COS(D*H235),Aktina*COS(epsilon*XRONOS)*COS(D*XRONOS))</f>
        <v>59.672863099276796</v>
      </c>
    </row>
    <row r="236" spans="1:10">
      <c r="A236">
        <f t="shared" si="18"/>
        <v>186</v>
      </c>
      <c r="B236">
        <f t="shared" si="16"/>
        <v>1.8600000000000014</v>
      </c>
      <c r="C236" s="13">
        <f>IF(B236&lt;CALCULATIONS!$M$9,Alfa1*SIN(miia*B236)-Alfa2*SIN(miib*B236),CURRENTX)</f>
        <v>-11.57059187085005</v>
      </c>
      <c r="D236" s="14">
        <f>IF(B236&lt;CALCULATIONS!$M$9,-(Alfa1*COS(miia*B236)-Alfa2*COS(miib*B236)),CURRENTY)</f>
        <v>-23.693330685876955</v>
      </c>
      <c r="G236">
        <f t="shared" si="19"/>
        <v>186</v>
      </c>
      <c r="H236">
        <f t="shared" si="17"/>
        <v>1.8600000000000014</v>
      </c>
      <c r="I236" s="13">
        <f>IF(H236&lt;CALCULATIONS!$M$9,Aktina*SIN(epsilon*H236)*COS(D*H236),Aktina*SIN(epsilon*XRONOS)*COS(D*XRONOS))</f>
        <v>-8.10852898981239</v>
      </c>
      <c r="J236" s="14">
        <f>IF(H236&lt;CALCULATIONS!$M$9,Aktina*COS(epsilon*H236)*COS(D*H236),Aktina*COS(epsilon*XRONOS)*COS(D*XRONOS))</f>
        <v>64.646057481455614</v>
      </c>
    </row>
    <row r="237" spans="1:10">
      <c r="A237">
        <f t="shared" si="18"/>
        <v>187</v>
      </c>
      <c r="B237">
        <f t="shared" si="16"/>
        <v>1.8700000000000014</v>
      </c>
      <c r="C237" s="13">
        <f>IF(B237&lt;CALCULATIONS!$M$9,Alfa1*SIN(miia*B237)-Alfa2*SIN(miib*B237),CURRENTX)</f>
        <v>-6.9630308205089362</v>
      </c>
      <c r="D237" s="14">
        <f>IF(B237&lt;CALCULATIONS!$M$9,-(Alfa1*COS(miia*B237)-Alfa2*COS(miib*B237)),CURRENTY)</f>
        <v>-23.463382110846457</v>
      </c>
      <c r="G237">
        <f t="shared" si="19"/>
        <v>187</v>
      </c>
      <c r="H237">
        <f t="shared" si="17"/>
        <v>1.8700000000000014</v>
      </c>
      <c r="I237" s="13">
        <f>IF(H237&lt;CALCULATIONS!$M$9,Aktina*SIN(epsilon*H237)*COS(D*H237),Aktina*SIN(epsilon*XRONOS)*COS(D*XRONOS))</f>
        <v>-5.0985401490116011</v>
      </c>
      <c r="J237" s="14">
        <f>IF(H237&lt;CALCULATIONS!$M$9,Aktina*COS(epsilon*H237)*COS(D*H237),Aktina*COS(epsilon*XRONOS)*COS(D*XRONOS))</f>
        <v>68.055257315744882</v>
      </c>
    </row>
    <row r="238" spans="1:10">
      <c r="A238">
        <f t="shared" si="18"/>
        <v>188</v>
      </c>
      <c r="B238">
        <f t="shared" si="16"/>
        <v>1.8800000000000014</v>
      </c>
      <c r="C238" s="13">
        <f>IF(B238&lt;CALCULATIONS!$M$9,Alfa1*SIN(miia*B238)-Alfa2*SIN(miib*B238),CURRENTX)</f>
        <v>-2.3120181416512731</v>
      </c>
      <c r="D238" s="14">
        <f>IF(B238&lt;CALCULATIONS!$M$9,-(Alfa1*COS(miia*B238)-Alfa2*COS(miib*B238)),CURRENTY)</f>
        <v>-23.347653641274722</v>
      </c>
      <c r="G238">
        <f t="shared" si="19"/>
        <v>188</v>
      </c>
      <c r="H238">
        <f t="shared" si="17"/>
        <v>1.8800000000000014</v>
      </c>
      <c r="I238" s="13">
        <f>IF(H238&lt;CALCULATIONS!$M$9,Aktina*SIN(epsilon*H238)*COS(D*H238),Aktina*SIN(epsilon*XRONOS)*COS(D*XRONOS))</f>
        <v>-1.7294905835167809</v>
      </c>
      <c r="J238" s="14">
        <f>IF(H238&lt;CALCULATIONS!$M$9,Aktina*COS(epsilon*H238)*COS(D*H238),Aktina*COS(epsilon*XRONOS)*COS(D*XRONOS))</f>
        <v>69.785267900346327</v>
      </c>
    </row>
    <row r="239" spans="1:10">
      <c r="A239">
        <f t="shared" si="18"/>
        <v>189</v>
      </c>
      <c r="B239">
        <f t="shared" si="16"/>
        <v>1.8900000000000015</v>
      </c>
      <c r="C239" s="13">
        <f>IF(B239&lt;CALCULATIONS!$M$9,Alfa1*SIN(miia*B239)-Alfa2*SIN(miib*B239),CURRENTX)</f>
        <v>2.3534330888636648</v>
      </c>
      <c r="D239" s="14">
        <f>IF(B239&lt;CALCULATIONS!$M$9,-(Alfa1*COS(miia*B239)-Alfa2*COS(miib*B239)),CURRENTY)</f>
        <v>-23.34817135506027</v>
      </c>
      <c r="G239">
        <f t="shared" si="19"/>
        <v>189</v>
      </c>
      <c r="H239">
        <f t="shared" si="17"/>
        <v>1.8900000000000015</v>
      </c>
      <c r="I239" s="13">
        <f>IF(H239&lt;CALCULATIONS!$M$9,Aktina*SIN(epsilon*H239)*COS(D*H239),Aktina*SIN(epsilon*XRONOS)*COS(D*XRONOS))</f>
        <v>1.7603043214996184</v>
      </c>
      <c r="J239" s="14">
        <f>IF(H239&lt;CALCULATIONS!$M$9,Aktina*COS(epsilon*H239)*COS(D*H239),Aktina*COS(epsilon*XRONOS)*COS(D*XRONOS))</f>
        <v>69.777507532325984</v>
      </c>
    </row>
    <row r="240" spans="1:10">
      <c r="A240">
        <f t="shared" si="18"/>
        <v>190</v>
      </c>
      <c r="B240">
        <f t="shared" si="16"/>
        <v>1.9000000000000015</v>
      </c>
      <c r="C240" s="13">
        <f>IF(B240&lt;CALCULATIONS!$M$9,Alfa1*SIN(miia*B240)-Alfa2*SIN(miib*B240),CURRENTX)</f>
        <v>7.0041871803539806</v>
      </c>
      <c r="D240" s="14">
        <f>IF(B240&lt;CALCULATIONS!$M$9,-(Alfa1*COS(miia*B240)-Alfa2*COS(miib*B240)),CURRENTY)</f>
        <v>-23.464926198142066</v>
      </c>
      <c r="G240">
        <f t="shared" si="19"/>
        <v>190</v>
      </c>
      <c r="H240">
        <f t="shared" si="17"/>
        <v>1.9000000000000015</v>
      </c>
      <c r="I240" s="13">
        <f>IF(H240&lt;CALCULATIONS!$M$9,Aktina*SIN(epsilon*H240)*COS(D*H240),Aktina*SIN(epsilon*XRONOS)*COS(D*XRONOS))</f>
        <v>5.1271979166256125</v>
      </c>
      <c r="J240" s="14">
        <f>IF(H240&lt;CALCULATIONS!$M$9,Aktina*COS(epsilon*H240)*COS(D*H240),Aktina*COS(epsilon*XRONOS)*COS(D*XRONOS))</f>
        <v>68.032239178188377</v>
      </c>
    </row>
    <row r="241" spans="1:10">
      <c r="A241">
        <f t="shared" si="18"/>
        <v>191</v>
      </c>
      <c r="B241">
        <f t="shared" si="16"/>
        <v>1.9100000000000015</v>
      </c>
      <c r="C241" s="13">
        <f>IF(B241&lt;CALCULATIONS!$M$9,Alfa1*SIN(miia*B241)-Alfa2*SIN(miib*B241),CURRENTX)</f>
        <v>11.611233251718154</v>
      </c>
      <c r="D241" s="14">
        <f>IF(B241&lt;CALCULATIONS!$M$9,-(Alfa1*COS(miia*B241)-Alfa2*COS(miib*B241)),CURRENTY)</f>
        <v>-23.695874084665846</v>
      </c>
      <c r="G241">
        <f t="shared" si="19"/>
        <v>191</v>
      </c>
      <c r="H241">
        <f t="shared" si="17"/>
        <v>1.9100000000000015</v>
      </c>
      <c r="I241" s="13">
        <f>IF(H241&lt;CALCULATIONS!$M$9,Aktina*SIN(epsilon*H241)*COS(D*H241),Aktina*SIN(epsilon*XRONOS)*COS(D*XRONOS))</f>
        <v>8.1329700359358625</v>
      </c>
      <c r="J241" s="14">
        <f>IF(H241&lt;CALCULATIONS!$M$9,Aktina*COS(epsilon*H241)*COS(D*H241),Aktina*COS(epsilon*XRONOS)*COS(D*XRONOS))</f>
        <v>64.608560453993888</v>
      </c>
    </row>
    <row r="242" spans="1:10">
      <c r="A242">
        <f t="shared" si="18"/>
        <v>192</v>
      </c>
      <c r="B242">
        <f t="shared" si="16"/>
        <v>1.9200000000000015</v>
      </c>
      <c r="C242" s="13">
        <f>IF(B242&lt;CALCULATIONS!$M$9,Alfa1*SIN(miia*B242)-Alfa2*SIN(miib*B242),CURRENTX)</f>
        <v>16.145931462870578</v>
      </c>
      <c r="D242" s="14">
        <f>IF(B242&lt;CALCULATIONS!$M$9,-(Alfa1*COS(miia*B242)-Alfa2*COS(miib*B242)),CURRENTY)</f>
        <v>-24.03695851413233</v>
      </c>
      <c r="G242">
        <f t="shared" si="19"/>
        <v>192</v>
      </c>
      <c r="H242">
        <f t="shared" si="17"/>
        <v>1.9200000000000015</v>
      </c>
      <c r="I242" s="13">
        <f>IF(H242&lt;CALCULATIONS!$M$9,Aktina*SIN(epsilon*H242)*COS(D*H242),Aktina*SIN(epsilon*XRONOS)*COS(D*XRONOS))</f>
        <v>10.555363144374301</v>
      </c>
      <c r="J242" s="14">
        <f>IF(H242&lt;CALCULATIONS!$M$9,Aktina*COS(epsilon*H242)*COS(D*H242),Aktina*COS(epsilon*XRONOS)*COS(D*XRONOS))</f>
        <v>59.622152309846925</v>
      </c>
    </row>
    <row r="243" spans="1:10">
      <c r="A243">
        <f t="shared" si="18"/>
        <v>193</v>
      </c>
      <c r="B243">
        <f t="shared" ref="B243:B306" si="20">B242+dt</f>
        <v>1.9300000000000015</v>
      </c>
      <c r="C243" s="13">
        <f>IF(B243&lt;CALCULATIONS!$M$9,Alfa1*SIN(miia*B243)-Alfa2*SIN(miib*B243),CURRENTX)</f>
        <v>20.580255703011378</v>
      </c>
      <c r="D243" s="14">
        <f>IF(B243&lt;CALCULATIONS!$M$9,-(Alfa1*COS(miia*B243)-Alfa2*COS(miib*B243)),CURRENTY)</f>
        <v>-24.482155474062463</v>
      </c>
      <c r="G243">
        <f t="shared" si="19"/>
        <v>193</v>
      </c>
      <c r="H243">
        <f t="shared" ref="H243:H306" si="21">H242+dt</f>
        <v>1.9300000000000015</v>
      </c>
      <c r="I243" s="13">
        <f>IF(H243&lt;CALCULATIONS!$M$9,Aktina*SIN(epsilon*H243)*COS(D*H243),Aktina*SIN(epsilon*XRONOS)*COS(D*XRONOS))</f>
        <v>12.197966459889143</v>
      </c>
      <c r="J243" s="14">
        <f>IF(H243&lt;CALCULATIONS!$M$9,Aktina*COS(epsilon*H243)*COS(D*H243),Aktina*COS(epsilon*XRONOS)*COS(D*XRONOS))</f>
        <v>53.240875125271238</v>
      </c>
    </row>
    <row r="244" spans="1:10">
      <c r="A244">
        <f t="shared" ref="A244:A307" si="22">A243+1</f>
        <v>194</v>
      </c>
      <c r="B244">
        <f t="shared" si="20"/>
        <v>1.9400000000000015</v>
      </c>
      <c r="C244" s="13">
        <f>IF(B244&lt;CALCULATIONS!$M$9,Alfa1*SIN(miia*B244)-Alfa2*SIN(miib*B244),CURRENTX)</f>
        <v>24.887030419524315</v>
      </c>
      <c r="D244" s="14">
        <f>IF(B244&lt;CALCULATIONS!$M$9,-(Alfa1*COS(miia*B244)-Alfa2*COS(miib*B244)),CURRENTY)</f>
        <v>-25.023540168600416</v>
      </c>
      <c r="G244">
        <f t="shared" ref="G244:G307" si="23">G243+1</f>
        <v>194</v>
      </c>
      <c r="H244">
        <f t="shared" si="21"/>
        <v>1.9400000000000015</v>
      </c>
      <c r="I244" s="13">
        <f>IF(H244&lt;CALCULATIONS!$M$9,Aktina*SIN(epsilon*H244)*COS(D*H244),Aktina*SIN(epsilon*XRONOS)*COS(D*XRONOS))</f>
        <v>12.899043775931105</v>
      </c>
      <c r="J244" s="14">
        <f>IF(H244&lt;CALCULATIONS!$M$9,Aktina*COS(epsilon*H244)*COS(D*H244),Aktina*COS(epsilon*XRONOS)*COS(D*XRONOS))</f>
        <v>45.678385707689458</v>
      </c>
    </row>
    <row r="245" spans="1:10">
      <c r="A245">
        <f t="shared" si="22"/>
        <v>195</v>
      </c>
      <c r="B245">
        <f t="shared" si="20"/>
        <v>1.9500000000000015</v>
      </c>
      <c r="C245" s="13">
        <f>IF(B245&lt;CALCULATIONS!$M$9,Alfa1*SIN(miia*B245)-Alfa2*SIN(miib*B245),CURRENTX)</f>
        <v>29.040159329164041</v>
      </c>
      <c r="D245" s="14">
        <f>IF(B245&lt;CALCULATIONS!$M$9,-(Alfa1*COS(miia*B245)-Alfa2*COS(miib*B245)),CURRENTY)</f>
        <v>-25.651374889981081</v>
      </c>
      <c r="G245">
        <f t="shared" si="23"/>
        <v>195</v>
      </c>
      <c r="H245">
        <f t="shared" si="21"/>
        <v>1.9500000000000015</v>
      </c>
      <c r="I245" s="13">
        <f>IF(H245&lt;CALCULATIONS!$M$9,Aktina*SIN(epsilon*H245)*COS(D*H245),Aktina*SIN(epsilon*XRONOS)*COS(D*XRONOS))</f>
        <v>12.538943079756907</v>
      </c>
      <c r="J245" s="14">
        <f>IF(H245&lt;CALCULATIONS!$M$9,Aktina*COS(epsilon*H245)*COS(D*H245),Aktina*COS(epsilon*XRONOS)*COS(D*XRONOS))</f>
        <v>37.186026576084586</v>
      </c>
    </row>
    <row r="246" spans="1:10">
      <c r="A246">
        <f t="shared" si="22"/>
        <v>196</v>
      </c>
      <c r="B246">
        <f t="shared" si="20"/>
        <v>1.9600000000000015</v>
      </c>
      <c r="C246" s="13">
        <f>IF(B246&lt;CALCULATIONS!$M$9,Alfa1*SIN(miia*B246)-Alfa2*SIN(miib*B246),CURRENTX)</f>
        <v>33.014843833347037</v>
      </c>
      <c r="D246" s="14">
        <f>IF(B246&lt;CALCULATIONS!$M$9,-(Alfa1*COS(miia*B246)-Alfa2*COS(miib*B246)),CURRENTY)</f>
        <v>-26.354217133160333</v>
      </c>
      <c r="G246">
        <f t="shared" si="23"/>
        <v>196</v>
      </c>
      <c r="H246">
        <f t="shared" si="21"/>
        <v>1.9600000000000015</v>
      </c>
      <c r="I246" s="13">
        <f>IF(H246&lt;CALCULATIONS!$M$9,Aktina*SIN(epsilon*H246)*COS(D*H246),Aktina*SIN(epsilon*XRONOS)*COS(D*XRONOS))</f>
        <v>11.04578295938814</v>
      </c>
      <c r="J246" s="14">
        <f>IF(H246&lt;CALCULATIONS!$M$9,Aktina*COS(epsilon*H246)*COS(D*H246),Aktina*COS(epsilon*XRONOS)*COS(D*XRONOS))</f>
        <v>28.043306810840509</v>
      </c>
    </row>
    <row r="247" spans="1:10">
      <c r="A247">
        <f t="shared" si="22"/>
        <v>197</v>
      </c>
      <c r="B247">
        <f t="shared" si="20"/>
        <v>1.9700000000000015</v>
      </c>
      <c r="C247" s="13">
        <f>IF(B247&lt;CALCULATIONS!$M$9,Alfa1*SIN(miia*B247)-Alfa2*SIN(miib*B247),CURRENTX)</f>
        <v>36.787789061015104</v>
      </c>
      <c r="D247" s="14">
        <f>IF(B247&lt;CALCULATIONS!$M$9,-(Alfa1*COS(miia*B247)-Alfa2*COS(miib*B247)),CURRENTY)</f>
        <v>-27.119046846320785</v>
      </c>
      <c r="G247">
        <f t="shared" si="23"/>
        <v>197</v>
      </c>
      <c r="H247">
        <f t="shared" si="21"/>
        <v>1.9700000000000015</v>
      </c>
      <c r="I247" s="13">
        <f>IF(H247&lt;CALCULATIONS!$M$9,Aktina*SIN(epsilon*H247)*COS(D*H247),Aktina*SIN(epsilon*XRONOS)*COS(D*XRONOS))</f>
        <v>8.3991799451692728</v>
      </c>
      <c r="J247" s="14">
        <f>IF(H247&lt;CALCULATIONS!$M$9,Aktina*COS(epsilon*H247)*COS(D*H247),Aktina*COS(epsilon*XRONOS)*COS(D*XRONOS))</f>
        <v>18.547348961583189</v>
      </c>
    </row>
    <row r="248" spans="1:10">
      <c r="A248">
        <f t="shared" si="22"/>
        <v>198</v>
      </c>
      <c r="B248">
        <f t="shared" si="20"/>
        <v>1.9800000000000015</v>
      </c>
      <c r="C248" s="13">
        <f>IF(B248&lt;CALCULATIONS!$M$9,Alfa1*SIN(miia*B248)-Alfa2*SIN(miib*B248),CURRENTX)</f>
        <v>40.337395584681275</v>
      </c>
      <c r="D248" s="14">
        <f>IF(B248&lt;CALCULATIONS!$M$9,-(Alfa1*COS(miia*B248)-Alfa2*COS(miib*B248)),CURRENTY)</f>
        <v>-27.93141151351346</v>
      </c>
      <c r="G248">
        <f t="shared" si="23"/>
        <v>198</v>
      </c>
      <c r="H248">
        <f t="shared" si="21"/>
        <v>1.9800000000000015</v>
      </c>
      <c r="I248" s="13">
        <f>IF(H248&lt;CALCULATIONS!$M$9,Aktina*SIN(epsilon*H248)*COS(D*H248),Aktina*SIN(epsilon*XRONOS)*COS(D*XRONOS))</f>
        <v>4.6318595791924277</v>
      </c>
      <c r="J248" s="14">
        <f>IF(H248&lt;CALCULATIONS!$M$9,Aktina*COS(epsilon*H248)*COS(D*H248),Aktina*COS(epsilon*XRONOS)*COS(D*XRONOS))</f>
        <v>9.0017168358890665</v>
      </c>
    </row>
    <row r="249" spans="1:10">
      <c r="A249">
        <f t="shared" si="22"/>
        <v>199</v>
      </c>
      <c r="B249">
        <f t="shared" si="20"/>
        <v>1.9900000000000015</v>
      </c>
      <c r="C249" s="13">
        <f>IF(B249&lt;CALCULATIONS!$M$9,Alfa1*SIN(miia*B249)-Alfa2*SIN(miib*B249),CURRENTX)</f>
        <v>43.643934996668676</v>
      </c>
      <c r="D249" s="14">
        <f>IF(B249&lt;CALCULATIONS!$M$9,-(Alfa1*COS(miia*B249)-Alfa2*COS(miib*B249)),CURRENTY)</f>
        <v>-28.77558758234872</v>
      </c>
      <c r="G249">
        <f t="shared" si="23"/>
        <v>199</v>
      </c>
      <c r="H249">
        <f t="shared" si="21"/>
        <v>1.9900000000000015</v>
      </c>
      <c r="I249" s="13">
        <f>IF(H249&lt;CALCULATIONS!$M$9,Aktina*SIN(epsilon*H249)*COS(D*H249),Aktina*SIN(epsilon*XRONOS)*COS(D*XRONOS))</f>
        <v>-0.1709209934604736</v>
      </c>
      <c r="J249" s="14">
        <f>IF(H249&lt;CALCULATIONS!$M$9,Aktina*COS(epsilon*H249)*COS(D*H249),Aktina*COS(epsilon*XRONOS)*COS(D*XRONOS))</f>
        <v>-0.29493715598946441</v>
      </c>
    </row>
    <row r="250" spans="1:10">
      <c r="A250">
        <f t="shared" si="22"/>
        <v>200</v>
      </c>
      <c r="B250">
        <f t="shared" si="20"/>
        <v>2.0000000000000013</v>
      </c>
      <c r="C250" s="13">
        <f>IF(B250&lt;CALCULATIONS!$M$9,Alfa1*SIN(miia*B250)-Alfa2*SIN(miib*B250),CURRENTX)</f>
        <v>46.689707691815649</v>
      </c>
      <c r="D250" s="14">
        <f>IF(B250&lt;CALCULATIONS!$M$9,-(Alfa1*COS(miia*B250)-Alfa2*COS(miib*B250)),CURRENTY)</f>
        <v>-29.63475658125542</v>
      </c>
      <c r="G250">
        <f t="shared" si="23"/>
        <v>200</v>
      </c>
      <c r="H250">
        <f t="shared" si="21"/>
        <v>2.0000000000000013</v>
      </c>
      <c r="I250" s="13">
        <f>IF(H250&lt;CALCULATIONS!$M$9,Aktina*SIN(epsilon*H250)*COS(D*H250),Aktina*SIN(epsilon*XRONOS)*COS(D*XRONOS))</f>
        <v>-5.8741231586906268</v>
      </c>
      <c r="J250" s="14">
        <f>IF(H250&lt;CALCULATIONS!$M$9,Aktina*COS(epsilon*H250)*COS(D*H250),Aktina*COS(epsilon*XRONOS)*COS(D*XRONOS))</f>
        <v>-9.0599599943616411</v>
      </c>
    </row>
    <row r="251" spans="1:10">
      <c r="A251">
        <f t="shared" si="22"/>
        <v>201</v>
      </c>
      <c r="B251">
        <f t="shared" si="20"/>
        <v>2.0100000000000011</v>
      </c>
      <c r="C251" s="13">
        <f>IF(B251&lt;CALCULATIONS!$M$9,Alfa1*SIN(miia*B251)-Alfa2*SIN(miib*B251),CURRENTX)</f>
        <v>49.459181378459512</v>
      </c>
      <c r="D251" s="14">
        <f>IF(B251&lt;CALCULATIONS!$M$9,-(Alfa1*COS(miia*B251)-Alfa2*COS(miib*B251)),CURRENTY)</f>
        <v>-30.491194119081797</v>
      </c>
      <c r="G251">
        <f t="shared" si="23"/>
        <v>201</v>
      </c>
      <c r="H251">
        <f t="shared" si="21"/>
        <v>2.0100000000000011</v>
      </c>
      <c r="I251" s="13">
        <f>IF(H251&lt;CALCULATIONS!$M$9,Aktina*SIN(epsilon*H251)*COS(D*H251),Aktina*SIN(epsilon*XRONOS)*COS(D*XRONOS))</f>
        <v>-12.297746535993037</v>
      </c>
      <c r="J251" s="14">
        <f>IF(H251&lt;CALCULATIONS!$M$9,Aktina*COS(epsilon*H251)*COS(D*H251),Aktina*COS(epsilon*XRONOS)*COS(D*XRONOS))</f>
        <v>-17.037087514535063</v>
      </c>
    </row>
    <row r="252" spans="1:10">
      <c r="A252">
        <f t="shared" si="22"/>
        <v>202</v>
      </c>
      <c r="B252">
        <f t="shared" si="20"/>
        <v>2.0200000000000009</v>
      </c>
      <c r="C252" s="13">
        <f>IF(B252&lt;CALCULATIONS!$M$9,Alfa1*SIN(miia*B252)-Alfa2*SIN(miib*B252),CURRENTX)</f>
        <v>51.939109029564165</v>
      </c>
      <c r="D252" s="14">
        <f>IF(B252&lt;CALCULATIONS!$M$9,-(Alfa1*COS(miia*B252)-Alfa2*COS(miib*B252)),CURRENTY)</f>
        <v>-31.326469826239197</v>
      </c>
      <c r="G252">
        <f t="shared" si="23"/>
        <v>202</v>
      </c>
      <c r="H252">
        <f t="shared" si="21"/>
        <v>2.0200000000000009</v>
      </c>
      <c r="I252" s="13">
        <f>IF(H252&lt;CALCULATIONS!$M$9,Aktina*SIN(epsilon*H252)*COS(D*H252),Aktina*SIN(epsilon*XRONOS)*COS(D*XRONOS))</f>
        <v>-19.223531737284841</v>
      </c>
      <c r="J252" s="14">
        <f>IF(H252&lt;CALCULATIONS!$M$9,Aktina*COS(epsilon*H252)*COS(D*H252),Aktina*COS(epsilon*XRONOS)*COS(D*XRONOS))</f>
        <v>-24.005729930167071</v>
      </c>
    </row>
    <row r="253" spans="1:10">
      <c r="A253">
        <f t="shared" si="22"/>
        <v>203</v>
      </c>
      <c r="B253">
        <f t="shared" si="20"/>
        <v>2.0300000000000007</v>
      </c>
      <c r="C253" s="13">
        <f>IF(B253&lt;CALCULATIONS!$M$9,Alfa1*SIN(miia*B253)-Alfa2*SIN(miib*B253),CURRENTX)</f>
        <v>54.118625188551214</v>
      </c>
      <c r="D253" s="14">
        <f>IF(B253&lt;CALCULATIONS!$M$9,-(Alfa1*COS(miia*B253)-Alfa2*COS(miib*B253)),CURRENTY)</f>
        <v>-32.121656182542942</v>
      </c>
      <c r="G253">
        <f t="shared" si="23"/>
        <v>203</v>
      </c>
      <c r="H253">
        <f t="shared" si="21"/>
        <v>2.0300000000000007</v>
      </c>
      <c r="I253" s="13">
        <f>IF(H253&lt;CALCULATIONS!$M$9,Aktina*SIN(epsilon*H253)*COS(D*H253),Aktina*SIN(epsilon*XRONOS)*COS(D*XRONOS))</f>
        <v>-26.403283693045974</v>
      </c>
      <c r="J253" s="14">
        <f>IF(H253&lt;CALCULATIONS!$M$9,Aktina*COS(epsilon*H253)*COS(D*H253),Aktina*COS(epsilon*XRONOS)*COS(D*XRONOS))</f>
        <v>-29.788792532459514</v>
      </c>
    </row>
    <row r="254" spans="1:10">
      <c r="A254">
        <f t="shared" si="22"/>
        <v>204</v>
      </c>
      <c r="B254">
        <f t="shared" si="20"/>
        <v>2.0400000000000005</v>
      </c>
      <c r="C254" s="13">
        <f>IF(B254&lt;CALCULATIONS!$M$9,Alfa1*SIN(miia*B254)-Alfa2*SIN(miib*B254),CURRENTX)</f>
        <v>55.989319757694375</v>
      </c>
      <c r="D254" s="14">
        <f>IF(B254&lt;CALCULATIONS!$M$9,-(Alfa1*COS(miia*B254)-Alfa2*COS(miib*B254)),CURRENTY)</f>
        <v>-32.857544083530115</v>
      </c>
      <c r="G254">
        <f t="shared" si="23"/>
        <v>204</v>
      </c>
      <c r="H254">
        <f t="shared" si="21"/>
        <v>2.0400000000000005</v>
      </c>
      <c r="I254" s="13">
        <f>IF(H254&lt;CALCULATIONS!$M$9,Aktina*SIN(epsilon*H254)*COS(D*H254),Aktina*SIN(epsilon*XRONOS)*COS(D*XRONOS))</f>
        <v>-33.568487497748656</v>
      </c>
      <c r="J254" s="14">
        <f>IF(H254&lt;CALCULATIONS!$M$9,Aktina*COS(epsilon*H254)*COS(D*H254),Aktina*COS(epsilon*XRONOS)*COS(D*XRONOS))</f>
        <v>-34.258729505689615</v>
      </c>
    </row>
    <row r="255" spans="1:10">
      <c r="A255">
        <f t="shared" si="22"/>
        <v>205</v>
      </c>
      <c r="B255">
        <f t="shared" si="20"/>
        <v>2.0500000000000003</v>
      </c>
      <c r="C255" s="13">
        <f>IF(B255&lt;CALCULATIONS!$M$9,Alfa1*SIN(miia*B255)-Alfa2*SIN(miib*B255),CURRENTX)</f>
        <v>57.545288618729153</v>
      </c>
      <c r="D255" s="14">
        <f>IF(B255&lt;CALCULATIONS!$M$9,-(Alfa1*COS(miia*B255)-Alfa2*COS(miib*B255)),CURRENTY)</f>
        <v>-33.514862925278734</v>
      </c>
      <c r="G255">
        <f t="shared" si="23"/>
        <v>205</v>
      </c>
      <c r="H255">
        <f t="shared" si="21"/>
        <v>2.0500000000000003</v>
      </c>
      <c r="I255" s="13">
        <f>IF(H255&lt;CALCULATIONS!$M$9,Aktina*SIN(epsilon*H255)*COS(D*H255),Aktina*SIN(epsilon*XRONOS)*COS(D*XRONOS))</f>
        <v>-40.440836207922963</v>
      </c>
      <c r="J255" s="14">
        <f>IF(H255&lt;CALCULATIONS!$M$9,Aktina*COS(epsilon*H255)*COS(D*H255),Aktina*COS(epsilon*XRONOS)*COS(D*XRONOS))</f>
        <v>-37.341599568082856</v>
      </c>
    </row>
    <row r="256" spans="1:10">
      <c r="A256">
        <f t="shared" si="22"/>
        <v>206</v>
      </c>
      <c r="B256">
        <f t="shared" si="20"/>
        <v>2.06</v>
      </c>
      <c r="C256" s="13">
        <f>IF(B256&lt;CALCULATIONS!$M$9,Alfa1*SIN(miia*B256)-Alfa2*SIN(miib*B256),CURRENTX)</f>
        <v>58.78316066340156</v>
      </c>
      <c r="D256" s="14">
        <f>IF(B256&lt;CALCULATIONS!$M$9,-(Alfa1*COS(miia*B256)-Alfa2*COS(miib*B256)),CURRENTY)</f>
        <v>-34.074502938343493</v>
      </c>
      <c r="G256">
        <f t="shared" si="23"/>
        <v>206</v>
      </c>
      <c r="H256">
        <f t="shared" si="21"/>
        <v>2.06</v>
      </c>
      <c r="I256" s="13">
        <f>IF(H256&lt;CALCULATIONS!$M$9,Aktina*SIN(epsilon*H256)*COS(D*H256),Aktina*SIN(epsilon*XRONOS)*COS(D*XRONOS))</f>
        <v>-46.743252651740129</v>
      </c>
      <c r="J256" s="14">
        <f>IF(H256&lt;CALCULATIONS!$M$9,Aktina*COS(epsilon*H256)*COS(D*H256),Aktina*COS(epsilon*XRONOS)*COS(D*XRONOS))</f>
        <v>-39.018972035938859</v>
      </c>
    </row>
    <row r="257" spans="1:10">
      <c r="A257">
        <f t="shared" si="22"/>
        <v>207</v>
      </c>
      <c r="B257">
        <f t="shared" si="20"/>
        <v>2.0699999999999998</v>
      </c>
      <c r="C257" s="13">
        <f>IF(B257&lt;CALCULATIONS!$M$9,Alfa1*SIN(miia*B257)-Alfa2*SIN(miib*B257),CURRENTX)</f>
        <v>59.702101043762738</v>
      </c>
      <c r="D257" s="14">
        <f>IF(B257&lt;CALCULATIONS!$M$9,-(Alfa1*COS(miia*B257)-Alfa2*COS(miib*B257)),CURRENTY)</f>
        <v>-34.517737474865655</v>
      </c>
      <c r="G257">
        <f t="shared" si="23"/>
        <v>207</v>
      </c>
      <c r="H257">
        <f t="shared" si="21"/>
        <v>2.0699999999999998</v>
      </c>
      <c r="I257" s="13">
        <f>IF(H257&lt;CALCULATIONS!$M$9,Aktina*SIN(epsilon*H257)*COS(D*H257),Aktina*SIN(epsilon*XRONOS)*COS(D*XRONOS))</f>
        <v>-52.210966578831169</v>
      </c>
      <c r="J257" s="14">
        <f>IF(H257&lt;CALCULATIONS!$M$9,Aktina*COS(epsilon*H257)*COS(D*H257),Aktina*COS(epsilon*XRONOS)*COS(D*XRONOS))</f>
        <v>-39.327617730980222</v>
      </c>
    </row>
    <row r="258" spans="1:10">
      <c r="A258">
        <f t="shared" si="22"/>
        <v>208</v>
      </c>
      <c r="B258">
        <f t="shared" si="20"/>
        <v>2.0799999999999996</v>
      </c>
      <c r="C258" s="13">
        <f>IF(B258&lt;CALCULATIONS!$M$9,Alfa1*SIN(miia*B258)-Alfa2*SIN(miib*B258),CURRENTX)</f>
        <v>60.303790685799427</v>
      </c>
      <c r="D258" s="14">
        <f>IF(B258&lt;CALCULATIONS!$M$9,-(Alfa1*COS(miia*B258)-Alfa2*COS(miib*B258)),CURRENTY)</f>
        <v>-34.826442949482299</v>
      </c>
      <c r="G258">
        <f t="shared" si="23"/>
        <v>208</v>
      </c>
      <c r="H258">
        <f t="shared" si="21"/>
        <v>2.0799999999999996</v>
      </c>
      <c r="I258" s="13">
        <f>IF(H258&lt;CALCULATIONS!$M$9,Aktina*SIN(epsilon*H258)*COS(D*H258),Aktina*SIN(epsilon*XRONOS)*COS(D*XRONOS))</f>
        <v>-56.602205230021745</v>
      </c>
      <c r="J258" s="14">
        <f>IF(H258&lt;CALCULATIONS!$M$9,Aktina*COS(epsilon*H258)*COS(D*H258),Aktina*COS(epsilon*XRONOS)*COS(D*XRONOS))</f>
        <v>-38.357007483439205</v>
      </c>
    </row>
    <row r="259" spans="1:10">
      <c r="A259">
        <f t="shared" si="22"/>
        <v>209</v>
      </c>
      <c r="B259">
        <f t="shared" si="20"/>
        <v>2.0899999999999994</v>
      </c>
      <c r="C259" s="13">
        <f>IF(B259&lt;CALCULATIONS!$M$9,Alfa1*SIN(miia*B259)-Alfa2*SIN(miib*B259),CURRENTX)</f>
        <v>60.592382343148046</v>
      </c>
      <c r="D259" s="14">
        <f>IF(B259&lt;CALCULATIONS!$M$9,-(Alfa1*COS(miia*B259)-Alfa2*COS(miib*B259)),CURRENTY)</f>
        <v>-34.983314154399196</v>
      </c>
      <c r="G259">
        <f t="shared" si="23"/>
        <v>209</v>
      </c>
      <c r="H259">
        <f t="shared" si="21"/>
        <v>2.0899999999999994</v>
      </c>
      <c r="I259" s="13">
        <f>IF(H259&lt;CALCULATIONS!$M$9,Aktina*SIN(epsilon*H259)*COS(D*H259),Aktina*SIN(epsilon*XRONOS)*COS(D*XRONOS))</f>
        <v>-59.708069778671728</v>
      </c>
      <c r="J259" s="14">
        <f>IF(H259&lt;CALCULATIONS!$M$9,Aktina*COS(epsilon*H259)*COS(D*H259),Aktina*COS(epsilon*XRONOS)*COS(D*XRONOS))</f>
        <v>-36.244728304643303</v>
      </c>
    </row>
    <row r="260" spans="1:10">
      <c r="A260">
        <f t="shared" si="22"/>
        <v>210</v>
      </c>
      <c r="B260">
        <f t="shared" si="20"/>
        <v>2.0999999999999992</v>
      </c>
      <c r="C260" s="13">
        <f>IF(B260&lt;CALCULATIONS!$M$9,Alfa1*SIN(miia*B260)-Alfa2*SIN(miib*B260),CURRENTX)</f>
        <v>60.574433697852584</v>
      </c>
      <c r="D260" s="14">
        <f>IF(B260&lt;CALCULATIONS!$M$9,-(Alfa1*COS(miia*B260)-Alfa2*COS(miib*B260)),CURRENTY)</f>
        <v>-34.972072711712585</v>
      </c>
      <c r="G260">
        <f t="shared" si="23"/>
        <v>210</v>
      </c>
      <c r="H260">
        <f t="shared" si="21"/>
        <v>2.0999999999999992</v>
      </c>
      <c r="I260" s="13">
        <f>IF(H260&lt;CALCULATIONS!$M$9,Aktina*SIN(epsilon*H260)*COS(D*H260),Aktina*SIN(epsilon*XRONOS)*COS(D*XRONOS))</f>
        <v>-61.361201525809079</v>
      </c>
      <c r="J260" s="14">
        <f>IF(H260&lt;CALCULATIONS!$M$9,Aktina*COS(epsilon*H260)*COS(D*H260),Aktina*COS(epsilon*XRONOS)*COS(D*XRONOS))</f>
        <v>-33.170010132441938</v>
      </c>
    </row>
    <row r="261" spans="1:10">
      <c r="A261">
        <f t="shared" si="22"/>
        <v>211</v>
      </c>
      <c r="B261">
        <f t="shared" si="20"/>
        <v>2.109999999999999</v>
      </c>
      <c r="C261" s="13">
        <f>IF(B261&lt;CALCULATIONS!$M$9,Alfa1*SIN(miia*B261)-Alfa2*SIN(miib*B261),CURRENTX)</f>
        <v>60.258818240103977</v>
      </c>
      <c r="D261" s="14">
        <f>IF(B261&lt;CALCULATIONS!$M$9,-(Alfa1*COS(miia*B261)-Alfa2*COS(miib*B261)),CURRENTY)</f>
        <v>-34.777666491350615</v>
      </c>
      <c r="G261">
        <f t="shared" si="23"/>
        <v>211</v>
      </c>
      <c r="H261">
        <f t="shared" si="21"/>
        <v>2.109999999999999</v>
      </c>
      <c r="I261" s="13">
        <f>IF(H261&lt;CALCULATIONS!$M$9,Aktina*SIN(epsilon*H261)*COS(D*H261),Aktina*SIN(epsilon*XRONOS)*COS(D*XRONOS))</f>
        <v>-61.442888977439083</v>
      </c>
      <c r="J261" s="14">
        <f>IF(H261&lt;CALCULATIONS!$M$9,Aktina*COS(epsilon*H261)*COS(D*H261),Aktina*COS(epsilon*XRONOS)*COS(D*XRONOS))</f>
        <v>-29.345631090420053</v>
      </c>
    </row>
    <row r="262" spans="1:10">
      <c r="A262">
        <f t="shared" si="22"/>
        <v>212</v>
      </c>
      <c r="B262">
        <f t="shared" si="20"/>
        <v>2.1199999999999988</v>
      </c>
      <c r="C262" s="13">
        <f>IF(B262&lt;CALCULATIONS!$M$9,Alfa1*SIN(miia*B262)-Alfa2*SIN(miib*B262),CURRENTX)</f>
        <v>59.656614876403978</v>
      </c>
      <c r="D262" s="14">
        <f>IF(B262&lt;CALCULATIONS!$M$9,-(Alfa1*COS(miia*B262)-Alfa2*COS(miib*B262)),CURRENTY)</f>
        <v>-34.386457910211107</v>
      </c>
      <c r="G262">
        <f t="shared" si="23"/>
        <v>212</v>
      </c>
      <c r="H262">
        <f t="shared" si="21"/>
        <v>2.1199999999999988</v>
      </c>
      <c r="I262" s="13">
        <f>IF(H262&lt;CALCULATIONS!$M$9,Aktina*SIN(epsilon*H262)*COS(D*H262),Aktina*SIN(epsilon*XRONOS)*COS(D*XRONOS))</f>
        <v>-59.888328120767774</v>
      </c>
      <c r="J262" s="14">
        <f>IF(H262&lt;CALCULATIONS!$M$9,Aktina*COS(epsilon*H262)*COS(D*H262),Aktina*COS(epsilon*XRONOS)*COS(D*XRONOS))</f>
        <v>-25.008533458848266</v>
      </c>
    </row>
    <row r="263" spans="1:10">
      <c r="A263">
        <f t="shared" si="22"/>
        <v>213</v>
      </c>
      <c r="B263">
        <f t="shared" si="20"/>
        <v>2.1299999999999986</v>
      </c>
      <c r="C263" s="13">
        <f>IF(B263&lt;CALCULATIONS!$M$9,Alfa1*SIN(miia*B263)-Alfa2*SIN(miib*B263),CURRENTX)</f>
        <v>58.78097742346808</v>
      </c>
      <c r="D263" s="14">
        <f>IF(B263&lt;CALCULATIONS!$M$9,-(Alfa1*COS(miia*B263)-Alfa2*COS(miib*B263)),CURRENTY)</f>
        <v>-33.786399136334502</v>
      </c>
      <c r="G263">
        <f t="shared" si="23"/>
        <v>213</v>
      </c>
      <c r="H263">
        <f t="shared" si="21"/>
        <v>2.1299999999999986</v>
      </c>
      <c r="I263" s="13">
        <f>IF(H263&lt;CALCULATIONS!$M$9,Aktina*SIN(epsilon*H263)*COS(D*H263),Aktina*SIN(epsilon*XRONOS)*COS(D*XRONOS))</f>
        <v>-56.689820916886191</v>
      </c>
      <c r="J263" s="14">
        <f>IF(H263&lt;CALCULATIONS!$M$9,Aktina*COS(epsilon*H263)*COS(D*H263),Aktina*COS(epsilon*XRONOS)*COS(D*XRONOS))</f>
        <v>-20.409533473854324</v>
      </c>
    </row>
    <row r="264" spans="1:10">
      <c r="A264">
        <f t="shared" si="22"/>
        <v>214</v>
      </c>
      <c r="B264">
        <f t="shared" si="20"/>
        <v>2.1399999999999983</v>
      </c>
      <c r="C264" s="13">
        <f>IF(B264&lt;CALCULATIONS!$M$9,Alfa1*SIN(miia*B264)-Alfa2*SIN(miib*B264),CURRENTX)</f>
        <v>57.646985341354373</v>
      </c>
      <c r="D264" s="14">
        <f>IF(B264&lt;CALCULATIONS!$M$9,-(Alfa1*COS(miia*B264)-Alfa2*COS(miib*B264)),CURRENTY)</f>
        <v>-32.967192350195177</v>
      </c>
      <c r="G264">
        <f t="shared" si="23"/>
        <v>214</v>
      </c>
      <c r="H264">
        <f t="shared" si="21"/>
        <v>2.1399999999999983</v>
      </c>
      <c r="I264" s="13">
        <f>IF(H264&lt;CALCULATIONS!$M$9,Aktina*SIN(epsilon*H264)*COS(D*H264),Aktina*SIN(epsilon*XRONOS)*COS(D*XRONOS))</f>
        <v>-51.897778351615663</v>
      </c>
      <c r="J264" s="14">
        <f>IF(H264&lt;CALCULATIONS!$M$9,Aktina*COS(epsilon*H264)*COS(D*H264),Aktina*COS(epsilon*XRONOS)*COS(D*XRONOS))</f>
        <v>-15.802543626216638</v>
      </c>
    </row>
    <row r="265" spans="1:10">
      <c r="A265">
        <f t="shared" si="22"/>
        <v>215</v>
      </c>
      <c r="B265">
        <f t="shared" si="20"/>
        <v>2.1499999999999981</v>
      </c>
      <c r="C265" s="13">
        <f>IF(B265&lt;CALCULATIONS!$M$9,Alfa1*SIN(miia*B265)-Alfa2*SIN(miib*B265),CURRENTX)</f>
        <v>56.271477241829828</v>
      </c>
      <c r="D265" s="14">
        <f>IF(B265&lt;CALCULATIONS!$M$9,-(Alfa1*COS(miia*B265)-Alfa2*COS(miib*B265)),CURRENTY)</f>
        <v>-31.920433362145836</v>
      </c>
      <c r="G265">
        <f t="shared" si="23"/>
        <v>215</v>
      </c>
      <c r="H265">
        <f t="shared" si="21"/>
        <v>2.1499999999999981</v>
      </c>
      <c r="I265" s="13">
        <f>IF(H265&lt;CALCULATIONS!$M$9,Aktina*SIN(epsilon*H265)*COS(D*H265),Aktina*SIN(epsilon*XRONOS)*COS(D*XRONOS))</f>
        <v>-45.619481100299126</v>
      </c>
      <c r="J265" s="14">
        <f>IF(H265&lt;CALCULATIONS!$M$9,Aktina*COS(epsilon*H265)*COS(D*H265),Aktina*COS(epsilon*XRONOS)*COS(D*XRONOS))</f>
        <v>-11.43374491072521</v>
      </c>
    </row>
    <row r="266" spans="1:10">
      <c r="A266">
        <f t="shared" si="22"/>
        <v>216</v>
      </c>
      <c r="B266">
        <f t="shared" si="20"/>
        <v>2.1599999999999979</v>
      </c>
      <c r="C266" s="13">
        <f>IF(B266&lt;CALCULATIONS!$M$9,Alfa1*SIN(miia*B266)-Alfa2*SIN(miib*B266),CURRENTX)</f>
        <v>54.672868875051897</v>
      </c>
      <c r="D266" s="14">
        <f>IF(B266&lt;CALCULATIONS!$M$9,-(Alfa1*COS(miia*B266)-Alfa2*COS(miib*B266)),CURRENTY)</f>
        <v>-30.639737049245426</v>
      </c>
      <c r="G266">
        <f t="shared" si="23"/>
        <v>216</v>
      </c>
      <c r="H266">
        <f t="shared" si="21"/>
        <v>2.1599999999999979</v>
      </c>
      <c r="I266" s="13">
        <f>IF(H266&lt;CALCULATIONS!$M$9,Aktina*SIN(epsilon*H266)*COS(D*H266),Aktina*SIN(epsilon*XRONOS)*COS(D*XRONOS))</f>
        <v>-38.015639517423338</v>
      </c>
      <c r="J266" s="14">
        <f>IF(H266&lt;CALCULATIONS!$M$9,Aktina*COS(epsilon*H266)*COS(D*H266),Aktina*COS(epsilon*XRONOS)*COS(D*XRONOS))</f>
        <v>-7.5311477390943766</v>
      </c>
    </row>
    <row r="267" spans="1:10">
      <c r="A267">
        <f t="shared" si="22"/>
        <v>217</v>
      </c>
      <c r="B267">
        <f t="shared" si="20"/>
        <v>2.1699999999999977</v>
      </c>
      <c r="C267" s="13">
        <f>IF(B267&lt;CALCULATIONS!$M$9,Alfa1*SIN(miia*B267)-Alfa2*SIN(miib*B267),CURRENTX)</f>
        <v>52.870957447593788</v>
      </c>
      <c r="D267" s="14">
        <f>IF(B267&lt;CALCULATIONS!$M$9,-(Alfa1*COS(miia*B267)-Alfa2*COS(miib*B267)),CURRENTY)</f>
        <v>-29.1208432545066</v>
      </c>
      <c r="G267">
        <f t="shared" si="23"/>
        <v>217</v>
      </c>
      <c r="H267">
        <f t="shared" si="21"/>
        <v>2.1699999999999977</v>
      </c>
      <c r="I267" s="13">
        <f>IF(H267&lt;CALCULATIONS!$M$9,Aktina*SIN(epsilon*H267)*COS(D*H267),Aktina*SIN(epsilon*XRONOS)*COS(D*XRONOS))</f>
        <v>-29.294881731084512</v>
      </c>
      <c r="J267" s="14">
        <f>IF(H267&lt;CALCULATIONS!$M$9,Aktina*COS(epsilon*H267)*COS(D*H267),Aktina*COS(epsilon*XRONOS)*COS(D*XRONOS))</f>
        <v>-4.2949639309601286</v>
      </c>
    </row>
    <row r="268" spans="1:10">
      <c r="A268">
        <f t="shared" si="22"/>
        <v>218</v>
      </c>
      <c r="B268">
        <f t="shared" si="20"/>
        <v>2.1799999999999975</v>
      </c>
      <c r="C268" s="13">
        <f>IF(B268&lt;CALCULATIONS!$M$9,Alfa1*SIN(miia*B268)-Alfa2*SIN(miib*B268),CURRENTX)</f>
        <v>50.886714256191667</v>
      </c>
      <c r="D268" s="14">
        <f>IF(B268&lt;CALCULATIONS!$M$9,-(Alfa1*COS(miia*B268)-Alfa2*COS(miib*B268)),CURRENTY)</f>
        <v>-27.361701985221288</v>
      </c>
      <c r="G268">
        <f t="shared" si="23"/>
        <v>218</v>
      </c>
      <c r="H268">
        <f t="shared" si="21"/>
        <v>2.1799999999999975</v>
      </c>
      <c r="I268" s="13">
        <f>IF(H268&lt;CALCULATIONS!$M$9,Aktina*SIN(epsilon*H268)*COS(D*H268),Aktina*SIN(epsilon*XRONOS)*COS(D*XRONOS))</f>
        <v>-19.706380640944804</v>
      </c>
      <c r="J268" s="14">
        <f>IF(H268&lt;CALCULATIONS!$M$9,Aktina*COS(epsilon*H268)*COS(D*H268),Aktina*COS(epsilon*XRONOS)*COS(D*XRONOS))</f>
        <v>-1.8891789963512455</v>
      </c>
    </row>
    <row r="269" spans="1:10">
      <c r="A269">
        <f t="shared" si="22"/>
        <v>219</v>
      </c>
      <c r="B269">
        <f t="shared" si="20"/>
        <v>2.1899999999999973</v>
      </c>
      <c r="C269" s="13">
        <f>IF(B269&lt;CALCULATIONS!$M$9,Alfa1*SIN(miia*B269)-Alfa2*SIN(miib*B269),CURRENTX)</f>
        <v>48.742067733041786</v>
      </c>
      <c r="D269" s="14">
        <f>IF(B269&lt;CALCULATIONS!$M$9,-(Alfa1*COS(miia*B269)-Alfa2*COS(miib*B269)),CURRENTY)</f>
        <v>-25.362536952532484</v>
      </c>
      <c r="G269">
        <f t="shared" si="23"/>
        <v>219</v>
      </c>
      <c r="H269">
        <f t="shared" si="21"/>
        <v>2.1899999999999973</v>
      </c>
      <c r="I269" s="13">
        <f>IF(H269&lt;CALCULATIONS!$M$9,Aktina*SIN(epsilon*H269)*COS(D*H269),Aktina*SIN(epsilon*XRONOS)*COS(D*XRONOS))</f>
        <v>-9.5309043224366956</v>
      </c>
      <c r="J269" s="14">
        <f>IF(H269&lt;CALCULATIONS!$M$9,Aktina*COS(epsilon*H269)*COS(D*H269),Aktina*COS(epsilon*XRONOS)*COS(D*XRONOS))</f>
        <v>-0.43466515146260576</v>
      </c>
    </row>
    <row r="270" spans="1:10">
      <c r="A270">
        <f t="shared" si="22"/>
        <v>220</v>
      </c>
      <c r="B270">
        <f t="shared" si="20"/>
        <v>2.1999999999999971</v>
      </c>
      <c r="C270" s="13">
        <f>IF(B270&lt;CALCULATIONS!$M$9,Alfa1*SIN(miia*B270)-Alfa2*SIN(miib*B270),CURRENTX)</f>
        <v>46.459679088924069</v>
      </c>
      <c r="D270" s="14">
        <f>IF(B270&lt;CALCULATIONS!$M$9,-(Alfa1*COS(miia*B270)-Alfa2*COS(miib*B270)),CURRENTY)</f>
        <v>-23.125886709766498</v>
      </c>
      <c r="G270">
        <f t="shared" si="23"/>
        <v>220</v>
      </c>
      <c r="H270">
        <f t="shared" si="21"/>
        <v>2.1999999999999971</v>
      </c>
      <c r="I270" s="13">
        <f>IF(H270&lt;CALCULATIONS!$M$9,Aktina*SIN(epsilon*H270)*COS(D*H270),Aktina*SIN(epsilon*XRONOS)*COS(D*XRONOS))</f>
        <v>0.92936320385062698</v>
      </c>
      <c r="J270" s="14">
        <f>IF(H270&lt;CALCULATIONS!$M$9,Aktina*COS(epsilon*H270)*COS(D*H270),Aktina*COS(epsilon*XRONOS)*COS(D*XRONOS))</f>
        <v>-4.1131211430803097E-3</v>
      </c>
    </row>
    <row r="271" spans="1:10">
      <c r="A271">
        <f t="shared" si="22"/>
        <v>221</v>
      </c>
      <c r="B271">
        <f t="shared" si="20"/>
        <v>2.2099999999999969</v>
      </c>
      <c r="C271" s="13">
        <f>IF(B271&lt;CALCULATIONS!$M$9,Alfa1*SIN(miia*B271)-Alfa2*SIN(miib*B271),CURRENTX)</f>
        <v>44.062712808987705</v>
      </c>
      <c r="D271" s="14">
        <f>IF(B271&lt;CALCULATIONS!$M$9,-(Alfa1*COS(miia*B271)-Alfa2*COS(miib*B271)),CURRENTY)</f>
        <v>-20.656622870073605</v>
      </c>
      <c r="G271">
        <f t="shared" si="23"/>
        <v>221</v>
      </c>
      <c r="H271">
        <f t="shared" si="21"/>
        <v>2.2099999999999969</v>
      </c>
      <c r="I271" s="13">
        <f>IF(H271&lt;CALCULATIONS!$M$9,Aktina*SIN(epsilon*H271)*COS(D*H271),Aktina*SIN(epsilon*XRONOS)*COS(D*XRONOS))</f>
        <v>11.361835156427457</v>
      </c>
      <c r="J271" s="14">
        <f>IF(H271&lt;CALCULATIONS!$M$9,Aktina*COS(epsilon*H271)*COS(D*H271),Aktina*COS(epsilon*XRONOS)*COS(D*XRONOS))</f>
        <v>-0.61898727309726964</v>
      </c>
    </row>
    <row r="272" spans="1:10">
      <c r="A272">
        <f t="shared" si="22"/>
        <v>222</v>
      </c>
      <c r="B272">
        <f t="shared" si="20"/>
        <v>2.2199999999999966</v>
      </c>
      <c r="C272" s="13">
        <f>IF(B272&lt;CALCULATIONS!$M$9,Alfa1*SIN(miia*B272)-Alfa2*SIN(miib*B272),CURRENTX)</f>
        <v>41.574604302029265</v>
      </c>
      <c r="D272" s="14">
        <f>IF(B272&lt;CALCULATIONS!$M$9,-(Alfa1*COS(miia*B272)-Alfa2*COS(miib*B272)),CURRENTY)</f>
        <v>-17.961945112420217</v>
      </c>
      <c r="G272">
        <f t="shared" si="23"/>
        <v>222</v>
      </c>
      <c r="H272">
        <f t="shared" si="21"/>
        <v>2.2199999999999966</v>
      </c>
      <c r="I272" s="13">
        <f>IF(H272&lt;CALCULATIONS!$M$9,Aktina*SIN(epsilon*H272)*COS(D*H272),Aktina*SIN(epsilon*XRONOS)*COS(D*XRONOS))</f>
        <v>21.454940400669937</v>
      </c>
      <c r="J272" s="14">
        <f>IF(H272&lt;CALCULATIONS!$M$9,Aktina*COS(epsilon*H272)*COS(D*H272),Aktina*COS(epsilon*XRONOS)*COS(D*XRONOS))</f>
        <v>-2.2486269409286543</v>
      </c>
    </row>
    <row r="273" spans="1:10">
      <c r="A273">
        <f t="shared" si="22"/>
        <v>223</v>
      </c>
      <c r="B273">
        <f t="shared" si="20"/>
        <v>2.2299999999999964</v>
      </c>
      <c r="C273" s="13">
        <f>IF(B273&lt;CALCULATIONS!$M$9,Alfa1*SIN(miia*B273)-Alfa2*SIN(miib*B273),CURRENTX)</f>
        <v>39.018827027081727</v>
      </c>
      <c r="D273" s="14">
        <f>IF(B273&lt;CALCULATIONS!$M$9,-(Alfa1*COS(miia*B273)-Alfa2*COS(miib*B273)),CURRENTY)</f>
        <v>-15.051352916649776</v>
      </c>
      <c r="G273">
        <f t="shared" si="23"/>
        <v>223</v>
      </c>
      <c r="H273">
        <f t="shared" si="21"/>
        <v>2.2299999999999964</v>
      </c>
      <c r="I273" s="13">
        <f>IF(H273&lt;CALCULATIONS!$M$9,Aktina*SIN(epsilon*H273)*COS(D*H273),Aktina*SIN(epsilon*XRONOS)*COS(D*XRONOS))</f>
        <v>30.909502289932806</v>
      </c>
      <c r="J273" s="14">
        <f>IF(H273&lt;CALCULATIONS!$M$9,Aktina*COS(epsilon*H273)*COS(D*H273),Aktina*COS(epsilon*XRONOS)*COS(D*XRONOS))</f>
        <v>-4.8115301926840166</v>
      </c>
    </row>
    <row r="274" spans="1:10">
      <c r="A274">
        <f t="shared" si="22"/>
        <v>224</v>
      </c>
      <c r="B274">
        <f t="shared" si="20"/>
        <v>2.2399999999999962</v>
      </c>
      <c r="C274" s="13">
        <f>IF(B274&lt;CALCULATIONS!$M$9,Alfa1*SIN(miia*B274)-Alfa2*SIN(miib*B274),CURRENTX)</f>
        <v>36.418661420895639</v>
      </c>
      <c r="D274" s="14">
        <f>IF(B274&lt;CALCULATIONS!$M$9,-(Alfa1*COS(miia*B274)-Alfa2*COS(miib*B274)),CURRENTY)</f>
        <v>-11.936594200869552</v>
      </c>
      <c r="G274">
        <f t="shared" si="23"/>
        <v>224</v>
      </c>
      <c r="H274">
        <f t="shared" si="21"/>
        <v>2.2399999999999962</v>
      </c>
      <c r="I274" s="13">
        <f>IF(H274&lt;CALCULATIONS!$M$9,Aktina*SIN(epsilon*H274)*COS(D*H274),Aktina*SIN(epsilon*XRONOS)*COS(D*XRONOS))</f>
        <v>39.449634717997185</v>
      </c>
      <c r="J274" s="14">
        <f>IF(H274&lt;CALCULATIONS!$M$9,Aktina*COS(epsilon*H274)*COS(D*H274),Aktina*COS(epsilon*XRONOS)*COS(D*XRONOS))</f>
        <v>-8.1787682513642643</v>
      </c>
    </row>
    <row r="275" spans="1:10">
      <c r="A275">
        <f t="shared" si="22"/>
        <v>225</v>
      </c>
      <c r="B275">
        <f t="shared" si="20"/>
        <v>2.249999999999996</v>
      </c>
      <c r="C275" s="13">
        <f>IF(B275&lt;CALCULATIONS!$M$9,Alfa1*SIN(miia*B275)-Alfa2*SIN(miib*B275),CURRENTX)</f>
        <v>33.796967926448005</v>
      </c>
      <c r="D275" s="14">
        <f>IF(B275&lt;CALCULATIONS!$M$9,-(Alfa1*COS(miia*B275)-Alfa2*COS(miib*B275)),CURRENTY)</f>
        <v>-8.6315912655014859</v>
      </c>
      <c r="G275">
        <f t="shared" si="23"/>
        <v>225</v>
      </c>
      <c r="H275">
        <f t="shared" si="21"/>
        <v>2.249999999999996</v>
      </c>
      <c r="I275" s="13">
        <f>IF(H275&lt;CALCULATIONS!$M$9,Aktina*SIN(epsilon*H275)*COS(D*H275),Aktina*SIN(epsilon*XRONOS)*COS(D*XRONOS))</f>
        <v>46.832731294809427</v>
      </c>
      <c r="J275" s="14">
        <f>IF(H275&lt;CALCULATIONS!$M$9,Aktina*COS(epsilon*H275)*COS(D*H275),Aktina*COS(epsilon*XRONOS)*COS(D*XRONOS))</f>
        <v>-12.179392794650866</v>
      </c>
    </row>
    <row r="276" spans="1:10">
      <c r="A276">
        <f t="shared" si="22"/>
        <v>226</v>
      </c>
      <c r="B276">
        <f t="shared" si="20"/>
        <v>2.2599999999999958</v>
      </c>
      <c r="C276" s="13">
        <f>IF(B276&lt;CALCULATIONS!$M$9,Alfa1*SIN(miia*B276)-Alfa2*SIN(miib*B276),CURRENTX)</f>
        <v>31.17596637620878</v>
      </c>
      <c r="D276" s="14">
        <f>IF(B276&lt;CALCULATIONS!$M$9,-(Alfa1*COS(miia*B276)-Alfa2*COS(miib*B276)),CURRENTY)</f>
        <v>-5.1523446756488962</v>
      </c>
      <c r="G276">
        <f t="shared" si="23"/>
        <v>226</v>
      </c>
      <c r="H276">
        <f t="shared" si="21"/>
        <v>2.2599999999999958</v>
      </c>
      <c r="I276" s="13">
        <f>IF(H276&lt;CALCULATIONS!$M$9,Aktina*SIN(epsilon*H276)*COS(D*H276),Aktina*SIN(epsilon*XRONOS)*COS(D*XRONOS))</f>
        <v>52.858159495506747</v>
      </c>
      <c r="J276" s="14">
        <f>IF(H276&lt;CALCULATIONS!$M$9,Aktina*COS(epsilon*H276)*COS(D*H276),Aktina*COS(epsilon*XRONOS)*COS(D*XRONOS))</f>
        <v>-16.607617890935391</v>
      </c>
    </row>
    <row r="277" spans="1:10">
      <c r="A277">
        <f t="shared" si="22"/>
        <v>227</v>
      </c>
      <c r="B277">
        <f t="shared" si="20"/>
        <v>2.2699999999999956</v>
      </c>
      <c r="C277" s="13">
        <f>IF(B277&lt;CALCULATIONS!$M$9,Alfa1*SIN(miia*B277)-Alfa2*SIN(miib*B277),CURRENTX)</f>
        <v>28.577023915005199</v>
      </c>
      <c r="D277" s="14">
        <f>IF(B277&lt;CALCULATIONS!$M$9,-(Alfa1*COS(miia*B277)-Alfa2*COS(miib*B277)),CURRENTY)</f>
        <v>-1.5168159347035584</v>
      </c>
      <c r="G277">
        <f t="shared" si="23"/>
        <v>227</v>
      </c>
      <c r="H277">
        <f t="shared" si="21"/>
        <v>2.2699999999999956</v>
      </c>
      <c r="I277" s="13">
        <f>IF(H277&lt;CALCULATIONS!$M$9,Aktina*SIN(epsilon*H277)*COS(D*H277),Aktina*SIN(epsilon*XRONOS)*COS(D*XRONOS))</f>
        <v>57.374322944324291</v>
      </c>
      <c r="J277" s="14">
        <f>IF(H277&lt;CALCULATIONS!$M$9,Aktina*COS(epsilon*H277)*COS(D*H277),Aktina*COS(epsilon*XRONOS)*COS(D*XRONOS))</f>
        <v>-21.231486585923786</v>
      </c>
    </row>
    <row r="278" spans="1:10">
      <c r="A278">
        <f t="shared" si="22"/>
        <v>228</v>
      </c>
      <c r="B278">
        <f t="shared" si="20"/>
        <v>2.2799999999999954</v>
      </c>
      <c r="C278" s="13">
        <f>IF(B278&lt;CALCULATIONS!$M$9,Alfa1*SIN(miia*B278)-Alfa2*SIN(miib*B278),CURRENTX)</f>
        <v>26.020453556653649</v>
      </c>
      <c r="D278" s="14">
        <f>IF(B278&lt;CALCULATIONS!$M$9,-(Alfa1*COS(miia*B278)-Alfa2*COS(miib*B278)),CURRENTY)</f>
        <v>2.2552099848631144</v>
      </c>
      <c r="G278">
        <f t="shared" si="23"/>
        <v>228</v>
      </c>
      <c r="H278">
        <f t="shared" si="21"/>
        <v>2.2799999999999954</v>
      </c>
      <c r="I278" s="13">
        <f>IF(H278&lt;CALCULATIONS!$M$9,Aktina*SIN(epsilon*H278)*COS(D*H278),Aktina*SIN(epsilon*XRONOS)*COS(D*XRONOS))</f>
        <v>60.283819637623345</v>
      </c>
      <c r="J278" s="14">
        <f>IF(H278&lt;CALCULATIONS!$M$9,Aktina*COS(epsilon*H278)*COS(D*H278),Aktina*COS(epsilon*XRONOS)*COS(D*XRONOS))</f>
        <v>-25.802672008699489</v>
      </c>
    </row>
    <row r="279" spans="1:10">
      <c r="A279">
        <f t="shared" si="22"/>
        <v>229</v>
      </c>
      <c r="B279">
        <f t="shared" si="20"/>
        <v>2.2899999999999952</v>
      </c>
      <c r="C279" s="13">
        <f>IF(B279&lt;CALCULATIONS!$M$9,Alfa1*SIN(miia*B279)-Alfa2*SIN(miib*B279),CURRENTX)</f>
        <v>23.525325356995683</v>
      </c>
      <c r="D279" s="14">
        <f>IF(B279&lt;CALCULATIONS!$M$9,-(Alfa1*COS(miia*B279)-Alfa2*COS(miib*B279)),CURRENTY)</f>
        <v>6.1422809849464013</v>
      </c>
      <c r="G279">
        <f t="shared" si="23"/>
        <v>229</v>
      </c>
      <c r="H279">
        <f t="shared" si="21"/>
        <v>2.2899999999999952</v>
      </c>
      <c r="I279" s="13">
        <f>IF(H279&lt;CALCULATIONS!$M$9,Aktina*SIN(epsilon*H279)*COS(D*H279),Aktina*SIN(epsilon*XRONOS)*COS(D*XRONOS))</f>
        <v>61.546499311056628</v>
      </c>
      <c r="J279" s="14">
        <f>IF(H279&lt;CALCULATIONS!$M$9,Aktina*COS(epsilon*H279)*COS(D*H279),Aktina*COS(epsilon*XRONOS)*COS(D*XRONOS))</f>
        <v>-30.067016725547436</v>
      </c>
    </row>
    <row r="280" spans="1:10">
      <c r="A280">
        <f t="shared" si="22"/>
        <v>230</v>
      </c>
      <c r="B280">
        <f t="shared" si="20"/>
        <v>2.2999999999999949</v>
      </c>
      <c r="C280" s="13">
        <f>IF(B280&lt;CALCULATIONS!$M$9,Alfa1*SIN(miia*B280)-Alfa2*SIN(miib*B280),CURRENTX)</f>
        <v>21.109292054707197</v>
      </c>
      <c r="D280" s="14">
        <f>IF(B280&lt;CALCULATIONS!$M$9,-(Alfa1*COS(miia*B280)-Alfa2*COS(miib*B280)),CURRENTY)</f>
        <v>10.121451600692334</v>
      </c>
      <c r="G280">
        <f t="shared" si="23"/>
        <v>230</v>
      </c>
      <c r="H280">
        <f t="shared" si="21"/>
        <v>2.2999999999999949</v>
      </c>
      <c r="I280" s="13">
        <f>IF(H280&lt;CALCULATIONS!$M$9,Aktina*SIN(epsilon*H280)*COS(D*H280),Aktina*SIN(epsilon*XRONOS)*COS(D*XRONOS))</f>
        <v>61.180306313839857</v>
      </c>
      <c r="J280" s="14">
        <f>IF(H280&lt;CALCULATIONS!$M$9,Aktina*COS(epsilon*H280)*COS(D*H280),Aktina*COS(epsilon*XRONOS)*COS(D*XRONOS))</f>
        <v>-33.775383782634485</v>
      </c>
    </row>
    <row r="281" spans="1:10">
      <c r="A281">
        <f t="shared" si="22"/>
        <v>231</v>
      </c>
      <c r="B281">
        <f t="shared" si="20"/>
        <v>2.3099999999999947</v>
      </c>
      <c r="C281" s="13">
        <f>IF(B281&lt;CALCULATIONS!$M$9,Alfa1*SIN(miia*B281)-Alfa2*SIN(miib*B281),CURRENTX)</f>
        <v>18.788430881572388</v>
      </c>
      <c r="D281" s="14">
        <f>IF(B281&lt;CALCULATIONS!$M$9,-(Alfa1*COS(miia*B281)-Alfa2*COS(miib*B281)),CURRENTY)</f>
        <v>14.16847254011536</v>
      </c>
      <c r="G281">
        <f t="shared" si="23"/>
        <v>231</v>
      </c>
      <c r="H281">
        <f t="shared" si="21"/>
        <v>2.3099999999999947</v>
      </c>
      <c r="I281" s="13">
        <f>IF(H281&lt;CALCULATIONS!$M$9,Aktina*SIN(epsilon*H281)*COS(D*H281),Aktina*SIN(epsilon*XRONOS)*COS(D*XRONOS))</f>
        <v>59.259881958982369</v>
      </c>
      <c r="J281" s="14">
        <f>IF(H281&lt;CALCULATIONS!$M$9,Aktina*COS(epsilon*H281)*COS(D*H281),Aktina*COS(epsilon*XRONOS)*COS(D*XRONOS))</f>
        <v>-36.694379660825476</v>
      </c>
    </row>
    <row r="282" spans="1:10">
      <c r="A282">
        <f t="shared" si="22"/>
        <v>232</v>
      </c>
      <c r="B282">
        <f t="shared" si="20"/>
        <v>2.3199999999999945</v>
      </c>
      <c r="C282" s="13">
        <f>IF(B282&lt;CALCULATIONS!$M$9,Alfa1*SIN(miia*B282)-Alfa2*SIN(miib*B282),CURRENTX)</f>
        <v>16.577103077334982</v>
      </c>
      <c r="D282" s="14">
        <f>IF(B282&lt;CALCULATIONS!$M$9,-(Alfa1*COS(miia*B282)-Alfa2*COS(miib*B282)),CURRENTY)</f>
        <v>18.257994209921542</v>
      </c>
      <c r="G282">
        <f t="shared" si="23"/>
        <v>232</v>
      </c>
      <c r="H282">
        <f t="shared" si="21"/>
        <v>2.3199999999999945</v>
      </c>
      <c r="I282" s="13">
        <f>IF(H282&lt;CALCULATIONS!$M$9,Aktina*SIN(epsilon*H282)*COS(D*H282),Aktina*SIN(epsilon*XRONOS)*COS(D*XRONOS))</f>
        <v>55.912988886329494</v>
      </c>
      <c r="J282" s="14">
        <f>IF(H282&lt;CALCULATIONS!$M$9,Aktina*COS(epsilon*H282)*COS(D*H282),Aktina*COS(epsilon*XRONOS)*COS(D*XRONOS))</f>
        <v>-38.616513752344211</v>
      </c>
    </row>
    <row r="283" spans="1:10">
      <c r="A283">
        <f t="shared" si="22"/>
        <v>233</v>
      </c>
      <c r="B283">
        <f t="shared" si="20"/>
        <v>2.3299999999999943</v>
      </c>
      <c r="C283" s="13">
        <f>IF(B283&lt;CALCULATIONS!$M$9,Alfa1*SIN(miia*B283)-Alfa2*SIN(miib*B283),CURRENTX)</f>
        <v>14.487832462435101</v>
      </c>
      <c r="D283" s="14">
        <f>IF(B283&lt;CALCULATIONS!$M$9,-(Alfa1*COS(miia*B283)-Alfa2*COS(miib*B283)),CURRENTY)</f>
        <v>22.363782290866943</v>
      </c>
      <c r="G283">
        <f t="shared" si="23"/>
        <v>233</v>
      </c>
      <c r="H283">
        <f t="shared" si="21"/>
        <v>2.3299999999999943</v>
      </c>
      <c r="I283" s="13">
        <f>IF(H283&lt;CALCULATIONS!$M$9,Aktina*SIN(epsilon*H283)*COS(D*H283),Aktina*SIN(epsilon*XRONOS)*COS(D*XRONOS))</f>
        <v>51.314905982015901</v>
      </c>
      <c r="J283" s="14">
        <f>IF(H283&lt;CALCULATIONS!$M$9,Aktina*COS(epsilon*H283)*COS(D*H283),Aktina*COS(epsilon*XRONOS)*COS(D*XRONOS))</f>
        <v>-39.369380791990707</v>
      </c>
    </row>
    <row r="284" spans="1:10">
      <c r="A284">
        <f t="shared" si="22"/>
        <v>234</v>
      </c>
      <c r="B284">
        <f t="shared" si="20"/>
        <v>2.3399999999999941</v>
      </c>
      <c r="C284" s="13">
        <f>IF(B284&lt;CALCULATIONS!$M$9,Alfa1*SIN(miia*B284)-Alfa2*SIN(miib*B284),CURRENTX)</f>
        <v>12.531204226740822</v>
      </c>
      <c r="D284" s="14">
        <f>IF(B284&lt;CALCULATIONS!$M$9,-(Alfa1*COS(miia*B284)-Alfa2*COS(miib*B284)),CURRENTY)</f>
        <v>26.458943302947482</v>
      </c>
      <c r="G284">
        <f t="shared" si="23"/>
        <v>234</v>
      </c>
      <c r="H284">
        <f t="shared" si="21"/>
        <v>2.3399999999999941</v>
      </c>
      <c r="I284" s="13">
        <f>IF(H284&lt;CALCULATIONS!$M$9,Aktina*SIN(epsilon*H284)*COS(D*H284),Aktina*SIN(epsilon*XRONOS)*COS(D*XRONOS))</f>
        <v>45.681022422813342</v>
      </c>
      <c r="J284" s="14">
        <f>IF(H284&lt;CALCULATIONS!$M$9,Aktina*COS(epsilon*H284)*COS(D*H284),Aktina*COS(epsilon*XRONOS)*COS(D*XRONOS))</f>
        <v>-38.823491071588798</v>
      </c>
    </row>
    <row r="285" spans="1:10">
      <c r="A285">
        <f t="shared" si="22"/>
        <v>235</v>
      </c>
      <c r="B285">
        <f t="shared" si="20"/>
        <v>2.3499999999999939</v>
      </c>
      <c r="C285" s="13">
        <f>IF(B285&lt;CALCULATIONS!$M$9,Alfa1*SIN(miia*B285)-Alfa2*SIN(miib*B285),CURRENTX)</f>
        <v>10.715784885749738</v>
      </c>
      <c r="D285" s="14">
        <f>IF(B285&lt;CALCULATIONS!$M$9,-(Alfa1*COS(miia*B285)-Alfa2*COS(miib*B285)),CURRENTY)</f>
        <v>30.516157998026905</v>
      </c>
      <c r="G285">
        <f t="shared" si="23"/>
        <v>235</v>
      </c>
      <c r="H285">
        <f t="shared" si="21"/>
        <v>2.3499999999999939</v>
      </c>
      <c r="I285" s="13">
        <f>IF(H285&lt;CALCULATIONS!$M$9,Aktina*SIN(epsilon*H285)*COS(D*H285),Aktina*SIN(epsilon*XRONOS)*COS(D*XRONOS))</f>
        <v>39.257930275365837</v>
      </c>
      <c r="J285" s="14">
        <f>IF(H285&lt;CALCULATIONS!$M$9,Aktina*COS(epsilon*H285)*COS(D*H285),Aktina*COS(epsilon*XRONOS)*COS(D*XRONOS))</f>
        <v>-36.898426710088863</v>
      </c>
    </row>
    <row r="286" spans="1:10">
      <c r="A286">
        <f t="shared" si="22"/>
        <v>236</v>
      </c>
      <c r="B286">
        <f t="shared" si="20"/>
        <v>2.3599999999999937</v>
      </c>
      <c r="C286" s="13">
        <f>IF(B286&lt;CALCULATIONS!$M$9,Alfa1*SIN(miia*B286)-Alfa2*SIN(miib*B286),CURRENTX)</f>
        <v>9.0480641397454136</v>
      </c>
      <c r="D286" s="14">
        <f>IF(B286&lt;CALCULATIONS!$M$9,-(Alfa1*COS(miia*B286)-Alfa2*COS(miib*B286)),CURRENTY)</f>
        <v>34.507920336197927</v>
      </c>
      <c r="G286">
        <f t="shared" si="23"/>
        <v>236</v>
      </c>
      <c r="H286">
        <f t="shared" si="21"/>
        <v>2.3599999999999937</v>
      </c>
      <c r="I286" s="13">
        <f>IF(H286&lt;CALCULATIONS!$M$9,Aktina*SIN(epsilon*H286)*COS(D*H286),Aktina*SIN(epsilon*XRONOS)*COS(D*XRONOS))</f>
        <v>32.313373962744137</v>
      </c>
      <c r="J286" s="14">
        <f>IF(H286&lt;CALCULATIONS!$M$9,Aktina*COS(epsilon*H286)*COS(D*H286),Aktina*COS(epsilon*XRONOS)*COS(D*XRONOS))</f>
        <v>-33.567068617305523</v>
      </c>
    </row>
    <row r="287" spans="1:10">
      <c r="A287">
        <f t="shared" si="22"/>
        <v>237</v>
      </c>
      <c r="B287">
        <f t="shared" si="20"/>
        <v>2.3699999999999934</v>
      </c>
      <c r="C287" s="13">
        <f>IF(B287&lt;CALCULATIONS!$M$9,Alfa1*SIN(miia*B287)-Alfa2*SIN(miib*B287),CURRENTX)</f>
        <v>7.5324191482146503</v>
      </c>
      <c r="D287" s="14">
        <f>IF(B287&lt;CALCULATIONS!$M$9,-(Alfa1*COS(miia*B287)-Alfa2*COS(miib*B287)),CURRENTY)</f>
        <v>38.406779743057278</v>
      </c>
      <c r="G287">
        <f t="shared" si="23"/>
        <v>237</v>
      </c>
      <c r="H287">
        <f t="shared" si="21"/>
        <v>2.3699999999999934</v>
      </c>
      <c r="I287" s="13">
        <f>IF(H287&lt;CALCULATIONS!$M$9,Aktina*SIN(epsilon*H287)*COS(D*H287),Aktina*SIN(epsilon*XRONOS)*COS(D*XRONOS))</f>
        <v>25.125459476397442</v>
      </c>
      <c r="J287" s="14">
        <f>IF(H287&lt;CALCULATIONS!$M$9,Aktina*COS(epsilon*H287)*COS(D*H287),Aktina*COS(epsilon*XRONOS)*COS(D*XRONOS))</f>
        <v>-28.857715434521499</v>
      </c>
    </row>
    <row r="288" spans="1:10">
      <c r="A288">
        <f t="shared" si="22"/>
        <v>238</v>
      </c>
      <c r="B288">
        <f t="shared" si="20"/>
        <v>2.3799999999999932</v>
      </c>
      <c r="C288" s="13">
        <f>IF(B288&lt;CALCULATIONS!$M$9,Alfa1*SIN(miia*B288)-Alfa2*SIN(miib*B288),CURRENTX)</f>
        <v>6.1711015037056072</v>
      </c>
      <c r="D288" s="14">
        <f>IF(B288&lt;CALCULATIONS!$M$9,-(Alfa1*COS(miia*B288)-Alfa2*COS(miib*B288)),CURRENTY)</f>
        <v>42.185584308758195</v>
      </c>
      <c r="G288">
        <f t="shared" si="23"/>
        <v>238</v>
      </c>
      <c r="H288">
        <f t="shared" si="21"/>
        <v>2.3799999999999932</v>
      </c>
      <c r="I288" s="13">
        <f>IF(H288&lt;CALCULATIONS!$M$9,Aktina*SIN(epsilon*H288)*COS(D*H288),Aktina*SIN(epsilon*XRONOS)*COS(D*XRONOS))</f>
        <v>17.971554693828306</v>
      </c>
      <c r="J288" s="14">
        <f>IF(H288&lt;CALCULATIONS!$M$9,Aktina*COS(epsilon*H288)*COS(D*H288),Aktina*COS(epsilon*XRONOS)*COS(D*XRONOS))</f>
        <v>-22.853999607249538</v>
      </c>
    </row>
    <row r="289" spans="1:10">
      <c r="A289">
        <f t="shared" si="22"/>
        <v>239</v>
      </c>
      <c r="B289">
        <f t="shared" si="20"/>
        <v>2.389999999999993</v>
      </c>
      <c r="C289" s="13">
        <f>IF(B289&lt;CALCULATIONS!$M$9,Alfa1*SIN(miia*B289)-Alfa2*SIN(miib*B289),CURRENTX)</f>
        <v>4.9642469585232369</v>
      </c>
      <c r="D289" s="14">
        <f>IF(B289&lt;CALCULATIONS!$M$9,-(Alfa1*COS(miia*B289)-Alfa2*COS(miib*B289)),CURRENTY)</f>
        <v>45.817722576554452</v>
      </c>
      <c r="G289">
        <f t="shared" si="23"/>
        <v>239</v>
      </c>
      <c r="H289">
        <f t="shared" si="21"/>
        <v>2.389999999999993</v>
      </c>
      <c r="I289" s="13">
        <f>IF(H289&lt;CALCULATIONS!$M$9,Aktina*SIN(epsilon*H289)*COS(D*H289),Aktina*SIN(epsilon*XRONOS)*COS(D*XRONOS))</f>
        <v>11.117323435932402</v>
      </c>
      <c r="J289" s="14">
        <f>IF(H289&lt;CALCULATIONS!$M$9,Aktina*COS(epsilon*H289)*COS(D*H289),Aktina*COS(epsilon*XRONOS)*COS(D*XRONOS))</f>
        <v>-15.692593502259912</v>
      </c>
    </row>
    <row r="290" spans="1:10">
      <c r="A290">
        <f t="shared" si="22"/>
        <v>240</v>
      </c>
      <c r="B290">
        <f t="shared" si="20"/>
        <v>2.3999999999999928</v>
      </c>
      <c r="C290" s="13">
        <f>IF(B290&lt;CALCULATIONS!$M$9,Alfa1*SIN(miia*B290)-Alfa2*SIN(miib*B290),CURRENTX)</f>
        <v>3.9099077265331026</v>
      </c>
      <c r="D290" s="14">
        <f>IF(B290&lt;CALCULATIONS!$M$9,-(Alfa1*COS(miia*B290)-Alfa2*COS(miib*B290)),CURRENTY)</f>
        <v>49.277361578710497</v>
      </c>
      <c r="G290">
        <f t="shared" si="23"/>
        <v>240</v>
      </c>
      <c r="H290">
        <f t="shared" si="21"/>
        <v>2.3999999999999928</v>
      </c>
      <c r="I290" s="13">
        <f>IF(H290&lt;CALCULATIONS!$M$9,Aktina*SIN(epsilon*H290)*COS(D*H290),Aktina*SIN(epsilon*XRONOS)*COS(D*XRONOS))</f>
        <v>4.8063295239077357</v>
      </c>
      <c r="J290" s="14">
        <f>IF(H290&lt;CALCULATIONS!$M$9,Aktina*COS(epsilon*H290)*COS(D*H290),Aktina*COS(epsilon*XRONOS)*COS(D*XRONOS))</f>
        <v>-7.5587866246331705</v>
      </c>
    </row>
    <row r="291" spans="1:10">
      <c r="A291">
        <f t="shared" si="22"/>
        <v>241</v>
      </c>
      <c r="B291">
        <f t="shared" si="20"/>
        <v>2.4099999999999926</v>
      </c>
      <c r="C291" s="13">
        <f>IF(B291&lt;CALCULATIONS!$M$9,Alfa1*SIN(miia*B291)-Alfa2*SIN(miib*B291),CURRENTX)</f>
        <v>3.0041069531968141</v>
      </c>
      <c r="D291" s="14">
        <f>IF(B291&lt;CALCULATIONS!$M$9,-(Alfa1*COS(miia*B291)-Alfa2*COS(miib*B291)),CURRENTY)</f>
        <v>52.539678811029219</v>
      </c>
      <c r="G291">
        <f t="shared" si="23"/>
        <v>241</v>
      </c>
      <c r="H291">
        <f t="shared" si="21"/>
        <v>2.4099999999999926</v>
      </c>
      <c r="I291" s="13">
        <f>IF(H291&lt;CALCULATIONS!$M$9,Aktina*SIN(epsilon*H291)*COS(D*H291),Aktina*SIN(epsilon*XRONOS)*COS(D*XRONOS))</f>
        <v>-0.74937666155188087</v>
      </c>
      <c r="J291" s="14">
        <f>IF(H291&lt;CALCULATIONS!$M$9,Aktina*COS(epsilon*H291)*COS(D*H291),Aktina*COS(epsilon*XRONOS)*COS(D*XRONOS))</f>
        <v>1.3198999933531912</v>
      </c>
    </row>
    <row r="292" spans="1:10">
      <c r="A292">
        <f t="shared" si="22"/>
        <v>242</v>
      </c>
      <c r="B292">
        <f t="shared" si="20"/>
        <v>2.4199999999999924</v>
      </c>
      <c r="C292" s="13">
        <f>IF(B292&lt;CALCULATIONS!$M$9,Alfa1*SIN(miia*B292)-Alfa2*SIN(miib*B292),CURRENTX)</f>
        <v>2.2409147220896415</v>
      </c>
      <c r="D292" s="14">
        <f>IF(B292&lt;CALCULATIONS!$M$9,-(Alfa1*COS(miia*B292)-Alfa2*COS(miib*B292)),CURRENTY)</f>
        <v>55.581085893521063</v>
      </c>
      <c r="G292">
        <f t="shared" si="23"/>
        <v>242</v>
      </c>
      <c r="H292">
        <f t="shared" si="21"/>
        <v>2.4199999999999924</v>
      </c>
      <c r="I292" s="13">
        <f>IF(H292&lt;CALCULATIONS!$M$9,Aktina*SIN(epsilon*H292)*COS(D*H292),Aktina*SIN(epsilon*XRONOS)*COS(D*XRONOS))</f>
        <v>-5.3773167989254711</v>
      </c>
      <c r="J292" s="14">
        <f>IF(H292&lt;CALCULATIONS!$M$9,Aktina*COS(epsilon*H292)*COS(D*H292),Aktina*COS(epsilon*XRONOS)*COS(D*XRONOS))</f>
        <v>10.681817661960652</v>
      </c>
    </row>
    <row r="293" spans="1:10">
      <c r="A293">
        <f t="shared" si="22"/>
        <v>243</v>
      </c>
      <c r="B293">
        <f t="shared" si="20"/>
        <v>2.4299999999999922</v>
      </c>
      <c r="C293" s="13">
        <f>IF(B293&lt;CALCULATIONS!$M$9,Alfa1*SIN(miia*B293)-Alfa2*SIN(miib*B293),CURRENTX)</f>
        <v>1.6125447478094657</v>
      </c>
      <c r="D293" s="14">
        <f>IF(B293&lt;CALCULATIONS!$M$9,-(Alfa1*COS(miia*B293)-Alfa2*COS(miib*B293)),CURRENTY)</f>
        <v>58.379441743352153</v>
      </c>
      <c r="G293">
        <f t="shared" si="23"/>
        <v>243</v>
      </c>
      <c r="H293">
        <f t="shared" si="21"/>
        <v>2.4299999999999922</v>
      </c>
      <c r="I293" s="13">
        <f>IF(H293&lt;CALCULATIONS!$M$9,Aktina*SIN(epsilon*H293)*COS(D*H293),Aktina*SIN(epsilon*XRONOS)*COS(D*XRONOS))</f>
        <v>-8.9509710990193643</v>
      </c>
      <c r="J293" s="14">
        <f>IF(H293&lt;CALCULATIONS!$M$9,Aktina*COS(epsilon*H293)*COS(D*H293),Aktina*COS(epsilon*XRONOS)*COS(D*XRONOS))</f>
        <v>20.24069874534506</v>
      </c>
    </row>
    <row r="294" spans="1:10">
      <c r="A294">
        <f t="shared" si="22"/>
        <v>244</v>
      </c>
      <c r="B294">
        <f t="shared" si="20"/>
        <v>2.439999999999992</v>
      </c>
      <c r="C294" s="13">
        <f>IF(B294&lt;CALCULATIONS!$M$9,Alfa1*SIN(miia*B294)-Alfa2*SIN(miib*B294),CURRENTX)</f>
        <v>1.1094706955651201</v>
      </c>
      <c r="D294" s="14">
        <f>IF(B294&lt;CALCULATIONS!$M$9,-(Alfa1*COS(miia*B294)-Alfa2*COS(miib*B294)),CURRENTY)</f>
        <v>60.914253186391903</v>
      </c>
      <c r="G294">
        <f t="shared" si="23"/>
        <v>244</v>
      </c>
      <c r="H294">
        <f t="shared" si="21"/>
        <v>2.439999999999992</v>
      </c>
      <c r="I294" s="13">
        <f>IF(H294&lt;CALCULATIONS!$M$9,Aktina*SIN(epsilon*H294)*COS(D*H294),Aktina*SIN(epsilon*XRONOS)*COS(D*XRONOS))</f>
        <v>-11.394242916925732</v>
      </c>
      <c r="J294" s="14">
        <f>IF(H294&lt;CALCULATIONS!$M$9,Aktina*COS(epsilon*H294)*COS(D*H294),Aktina*COS(epsilon*XRONOS)*COS(D*XRONOS))</f>
        <v>29.696200348487537</v>
      </c>
    </row>
    <row r="295" spans="1:10">
      <c r="A295">
        <f t="shared" si="22"/>
        <v>245</v>
      </c>
      <c r="B295">
        <f t="shared" si="20"/>
        <v>2.4499999999999917</v>
      </c>
      <c r="C295" s="13">
        <f>IF(B295&lt;CALCULATIONS!$M$9,Alfa1*SIN(miia*B295)-Alfa2*SIN(miib*B295),CURRENTX)</f>
        <v>0.72056086893331361</v>
      </c>
      <c r="D295" s="14">
        <f>IF(B295&lt;CALCULATIONS!$M$9,-(Alfa1*COS(miia*B295)-Alfa2*COS(miib*B295)),CURRENTY)</f>
        <v>63.166861054442322</v>
      </c>
      <c r="G295">
        <f t="shared" si="23"/>
        <v>245</v>
      </c>
      <c r="H295">
        <f t="shared" si="21"/>
        <v>2.4499999999999917</v>
      </c>
      <c r="I295" s="13">
        <f>IF(H295&lt;CALCULATIONS!$M$9,Aktina*SIN(epsilon*H295)*COS(D*H295),Aktina*SIN(epsilon*XRONOS)*COS(D*XRONOS))</f>
        <v>-12.683829301301605</v>
      </c>
      <c r="J295" s="14">
        <f>IF(H295&lt;CALCULATIONS!$M$9,Aktina*COS(epsilon*H295)*COS(D*H295),Aktina*COS(epsilon*XRONOS)*COS(D*XRONOS))</f>
        <v>38.745071317949161</v>
      </c>
    </row>
    <row r="296" spans="1:10">
      <c r="A296">
        <f t="shared" si="22"/>
        <v>246</v>
      </c>
      <c r="B296">
        <f t="shared" si="20"/>
        <v>2.4599999999999915</v>
      </c>
      <c r="C296" s="13">
        <f>IF(B296&lt;CALCULATIONS!$M$9,Alfa1*SIN(miia*B296)-Alfa2*SIN(miib*B296),CURRENTX)</f>
        <v>0.43322982128973386</v>
      </c>
      <c r="D296" s="14">
        <f>IF(B296&lt;CALCULATIONS!$M$9,-(Alfa1*COS(miia*B296)-Alfa2*COS(miib*B296)),CURRENTY)</f>
        <v>65.120609955376651</v>
      </c>
      <c r="G296">
        <f t="shared" si="23"/>
        <v>246</v>
      </c>
      <c r="H296">
        <f t="shared" si="21"/>
        <v>2.4599999999999915</v>
      </c>
      <c r="I296" s="13">
        <f>IF(H296&lt;CALCULATIONS!$M$9,Aktina*SIN(epsilon*H296)*COS(D*H296),Aktina*SIN(epsilon*XRONOS)*COS(D*XRONOS))</f>
        <v>-12.849409600959131</v>
      </c>
      <c r="J296" s="14">
        <f>IF(H296&lt;CALCULATIONS!$M$9,Aktina*COS(epsilon*H296)*COS(D*H296),Aktina*COS(epsilon*XRONOS)*COS(D*XRONOS))</f>
        <v>47.092505423868332</v>
      </c>
    </row>
    <row r="297" spans="1:10">
      <c r="A297">
        <f t="shared" si="22"/>
        <v>247</v>
      </c>
      <c r="B297">
        <f t="shared" si="20"/>
        <v>2.4699999999999913</v>
      </c>
      <c r="C297" s="13">
        <f>IF(B297&lt;CALCULATIONS!$M$9,Alfa1*SIN(miia*B297)-Alfa2*SIN(miib*B297),CURRENTX)</f>
        <v>0.23360527511607998</v>
      </c>
      <c r="D297" s="14">
        <f>IF(B297&lt;CALCULATIONS!$M$9,-(Alfa1*COS(miia*B297)-Alfa2*COS(miib*B297)),CURRENTY)</f>
        <v>66.761000061556942</v>
      </c>
      <c r="G297">
        <f t="shared" si="23"/>
        <v>247</v>
      </c>
      <c r="H297">
        <f t="shared" si="21"/>
        <v>2.4699999999999913</v>
      </c>
      <c r="I297" s="13">
        <f>IF(H297&lt;CALCULATIONS!$M$9,Aktina*SIN(epsilon*H297)*COS(D*H297),Aktina*SIN(epsilon*XRONOS)*COS(D*XRONOS))</f>
        <v>-11.97165200753698</v>
      </c>
      <c r="J297" s="14">
        <f>IF(H297&lt;CALCULATIONS!$M$9,Aktina*COS(epsilon*H297)*COS(D*H297),Aktina*COS(epsilon*XRONOS)*COS(D*XRONOS))</f>
        <v>54.463235466376382</v>
      </c>
    </row>
    <row r="298" spans="1:10">
      <c r="A298">
        <f t="shared" si="22"/>
        <v>248</v>
      </c>
      <c r="B298">
        <f t="shared" si="20"/>
        <v>2.4799999999999911</v>
      </c>
      <c r="C298" s="13">
        <f>IF(B298&lt;CALCULATIONS!$M$9,Alfa1*SIN(miia*B298)-Alfa2*SIN(miib*B298),CURRENTX)</f>
        <v>0.10670857847767135</v>
      </c>
      <c r="D298" s="14">
        <f>IF(B298&lt;CALCULATIONS!$M$9,-(Alfa1*COS(miia*B298)-Alfa2*COS(miib*B298)),CURRENTY)</f>
        <v>68.075819436469942</v>
      </c>
      <c r="G298">
        <f t="shared" si="23"/>
        <v>248</v>
      </c>
      <c r="H298">
        <f t="shared" si="21"/>
        <v>2.4799999999999911</v>
      </c>
      <c r="I298" s="13">
        <f>IF(H298&lt;CALCULATIONS!$M$9,Aktina*SIN(epsilon*H298)*COS(D*H298),Aktina*SIN(epsilon*XRONOS)*COS(D*XRONOS))</f>
        <v>-10.178125602707837</v>
      </c>
      <c r="J298" s="14">
        <f>IF(H298&lt;CALCULATIONS!$M$9,Aktina*COS(epsilon*H298)*COS(D*H298),Aktina*COS(epsilon*XRONOS)*COS(D*XRONOS))</f>
        <v>60.611932602799776</v>
      </c>
    </row>
    <row r="299" spans="1:10">
      <c r="A299">
        <f t="shared" si="22"/>
        <v>249</v>
      </c>
      <c r="B299">
        <f t="shared" si="20"/>
        <v>2.4899999999999909</v>
      </c>
      <c r="C299" s="13">
        <f>IF(B299&lt;CALCULATIONS!$M$9,Alfa1*SIN(miia*B299)-Alfa2*SIN(miib*B299),CURRENTX)</f>
        <v>3.6646791008871027E-2</v>
      </c>
      <c r="D299" s="14">
        <f>IF(B299&lt;CALCULATIONS!$M$9,-(Alfa1*COS(miia*B299)-Alfa2*COS(miib*B299)),CURRENTY)</f>
        <v>69.055255608788059</v>
      </c>
      <c r="G299">
        <f t="shared" si="23"/>
        <v>249</v>
      </c>
      <c r="H299">
        <f t="shared" si="21"/>
        <v>2.4899999999999909</v>
      </c>
      <c r="I299" s="13">
        <f>IF(H299&lt;CALCULATIONS!$M$9,Aktina*SIN(epsilon*H299)*COS(D*H299),Aktina*SIN(epsilon*XRONOS)*COS(D*XRONOS))</f>
        <v>-7.6372895961033471</v>
      </c>
      <c r="J299" s="14">
        <f>IF(H299&lt;CALCULATIONS!$M$9,Aktina*COS(epsilon*H299)*COS(D*H299),Aktina*COS(epsilon*XRONOS)*COS(D*XRONOS))</f>
        <v>65.332502049584249</v>
      </c>
    </row>
    <row r="300" spans="1:10">
      <c r="A300">
        <f t="shared" si="22"/>
        <v>250</v>
      </c>
      <c r="B300">
        <f t="shared" si="20"/>
        <v>2.4999999999999907</v>
      </c>
      <c r="C300" s="13">
        <f>IF(B300&lt;CALCULATIONS!$M$9,Alfa1*SIN(miia*B300)-Alfa2*SIN(miib*B300),CURRENTX)</f>
        <v>6.8143741080088915E-3</v>
      </c>
      <c r="D300" s="14">
        <f>IF(B300&lt;CALCULATIONS!$M$9,-(Alfa1*COS(miia*B300)-Alfa2*COS(miib*B300)),CURRENTY)</f>
        <v>69.691985305147711</v>
      </c>
      <c r="G300">
        <f t="shared" si="23"/>
        <v>250</v>
      </c>
      <c r="H300">
        <f t="shared" si="21"/>
        <v>2.4999999999999907</v>
      </c>
      <c r="I300" s="13">
        <f>IF(H300&lt;CALCULATIONS!$M$9,Aktina*SIN(epsilon*H300)*COS(D*H300),Aktina*SIN(epsilon*XRONOS)*COS(D*XRONOS))</f>
        <v>-4.5508086262184833</v>
      </c>
      <c r="J300" s="14">
        <f>IF(H300&lt;CALCULATIONS!$M$9,Aktina*COS(epsilon*H300)*COS(D*H300),Aktina*COS(epsilon*XRONOS)*COS(D*XRONOS))</f>
        <v>68.465909412443366</v>
      </c>
    </row>
    <row r="301" spans="1:10">
      <c r="A301">
        <f t="shared" si="22"/>
        <v>251</v>
      </c>
      <c r="B301">
        <f t="shared" si="20"/>
        <v>2.5099999999999905</v>
      </c>
      <c r="C301" s="13">
        <f>IF(B301&lt;CALCULATIONS!$M$9,Alfa1*SIN(miia*B301)-Alfa2*SIN(miib*B301),CURRENTX)</f>
        <v>1.0236290954035443E-4</v>
      </c>
      <c r="D301" s="14">
        <f>IF(B301&lt;CALCULATIONS!$M$9,-(Alfa1*COS(miia*B301)-Alfa2*COS(miib*B301)),CURRENTY)</f>
        <v>69.98124146583595</v>
      </c>
      <c r="G301">
        <f t="shared" si="23"/>
        <v>251</v>
      </c>
      <c r="H301">
        <f t="shared" si="21"/>
        <v>2.5099999999999905</v>
      </c>
      <c r="I301" s="13">
        <f>IF(H301&lt;CALCULATIONS!$M$9,Aktina*SIN(epsilon*H301)*COS(D*H301),Aktina*SIN(epsilon*XRONOS)*COS(D*XRONOS))</f>
        <v>-1.1445101685485017</v>
      </c>
      <c r="J301" s="14">
        <f>IF(H301&lt;CALCULATIONS!$M$9,Aktina*COS(epsilon*H301)*COS(D*H301),Aktina*COS(epsilon*XRONOS)*COS(D*XRONOS))</f>
        <v>69.906229530585378</v>
      </c>
    </row>
    <row r="302" spans="1:10">
      <c r="A302">
        <f t="shared" si="22"/>
        <v>252</v>
      </c>
      <c r="B302">
        <f t="shared" si="20"/>
        <v>2.5199999999999902</v>
      </c>
      <c r="C302" s="13">
        <f>IF(B302&lt;CALCULATIONS!$M$9,Alfa1*SIN(miia*B302)-Alfa2*SIN(miib*B302),CURRENTX)</f>
        <v>-8.8717805862703614E-4</v>
      </c>
      <c r="D302" s="14">
        <f>IF(B302&lt;CALCULATIONS!$M$9,-(Alfa1*COS(miia*B302)-Alfa2*COS(miib*B302)),CURRENTY)</f>
        <v>69.920856889173493</v>
      </c>
      <c r="G302">
        <f t="shared" si="23"/>
        <v>252</v>
      </c>
      <c r="H302">
        <f t="shared" si="21"/>
        <v>2.5199999999999902</v>
      </c>
      <c r="I302" s="13">
        <f>IF(H302&lt;CALCULATIONS!$M$9,Aktina*SIN(epsilon*H302)*COS(D*H302),Aktina*SIN(epsilon*XRONOS)*COS(D*XRONOS))</f>
        <v>2.3416454292030733</v>
      </c>
      <c r="J302" s="14">
        <f>IF(H302&lt;CALCULATIONS!$M$9,Aktina*COS(epsilon*H302)*COS(D*H302),Aktina*COS(epsilon*XRONOS)*COS(D*XRONOS))</f>
        <v>69.604679597809422</v>
      </c>
    </row>
    <row r="303" spans="1:10">
      <c r="A303">
        <f t="shared" si="22"/>
        <v>253</v>
      </c>
      <c r="B303">
        <f t="shared" si="20"/>
        <v>2.52999999999999</v>
      </c>
      <c r="C303" s="13">
        <f>IF(B303&lt;CALCULATIONS!$M$9,Alfa1*SIN(miia*B303)-Alfa2*SIN(miib*B303),CURRENTX)</f>
        <v>-1.3623667051307908E-2</v>
      </c>
      <c r="D303" s="14">
        <f>IF(B303&lt;CALCULATIONS!$M$9,-(Alfa1*COS(miia*B303)-Alfa2*COS(miib*B303)),CURRENTY)</f>
        <v>69.511284078478496</v>
      </c>
      <c r="G303">
        <f t="shared" si="23"/>
        <v>253</v>
      </c>
      <c r="H303">
        <f t="shared" si="21"/>
        <v>2.52999999999999</v>
      </c>
      <c r="I303" s="13">
        <f>IF(H303&lt;CALCULATIONS!$M$9,Aktina*SIN(epsilon*H303)*COS(D*H303),Aktina*SIN(epsilon*XRONOS)*COS(D*XRONOS))</f>
        <v>5.6641721609953981</v>
      </c>
      <c r="J303" s="14">
        <f>IF(H303&lt;CALCULATIONS!$M$9,Aktina*COS(epsilon*H303)*COS(D*H303),Aktina*COS(epsilon*XRONOS)*COS(D*XRONOS))</f>
        <v>67.571477668890253</v>
      </c>
    </row>
    <row r="304" spans="1:10">
      <c r="A304">
        <f t="shared" si="22"/>
        <v>254</v>
      </c>
      <c r="B304">
        <f t="shared" si="20"/>
        <v>2.5399999999999898</v>
      </c>
      <c r="C304" s="13">
        <f>IF(B304&lt;CALCULATIONS!$M$9,Alfa1*SIN(miia*B304)-Alfa2*SIN(miib*B304),CURRENTX)</f>
        <v>-5.5429767292955567E-2</v>
      </c>
      <c r="D304" s="14">
        <f>IF(B304&lt;CALCULATIONS!$M$9,-(Alfa1*COS(miia*B304)-Alfa2*COS(miib*B304)),CURRENTY)</f>
        <v>68.755591097822901</v>
      </c>
      <c r="G304">
        <f t="shared" si="23"/>
        <v>254</v>
      </c>
      <c r="H304">
        <f t="shared" si="21"/>
        <v>2.5399999999999898</v>
      </c>
      <c r="I304" s="13">
        <f>IF(H304&lt;CALCULATIONS!$M$9,Aktina*SIN(epsilon*H304)*COS(D*H304),Aktina*SIN(epsilon*XRONOS)*COS(D*XRONOS))</f>
        <v>8.5868095504059738</v>
      </c>
      <c r="J304" s="14">
        <f>IF(H304&lt;CALCULATIONS!$M$9,Aktina*COS(epsilon*H304)*COS(D*H304),Aktina*COS(epsilon*XRONOS)*COS(D*XRONOS))</f>
        <v>63.875453320847321</v>
      </c>
    </row>
    <row r="305" spans="1:10">
      <c r="A305">
        <f t="shared" si="22"/>
        <v>255</v>
      </c>
      <c r="B305">
        <f t="shared" si="20"/>
        <v>2.5499999999999896</v>
      </c>
      <c r="C305" s="13">
        <f>IF(B305&lt;CALCULATIONS!$M$9,Alfa1*SIN(miia*B305)-Alfa2*SIN(miib*B305),CURRENTX)</f>
        <v>-0.14326468893554001</v>
      </c>
      <c r="D305" s="14">
        <f>IF(B305&lt;CALCULATIONS!$M$9,-(Alfa1*COS(miia*B305)-Alfa2*COS(miib*B305)),CURRENTY)</f>
        <v>67.659433477047088</v>
      </c>
      <c r="G305">
        <f t="shared" si="23"/>
        <v>255</v>
      </c>
      <c r="H305">
        <f t="shared" si="21"/>
        <v>2.5499999999999896</v>
      </c>
      <c r="I305" s="13">
        <f>IF(H305&lt;CALCULATIONS!$M$9,Aktina*SIN(epsilon*H305)*COS(D*H305),Aktina*SIN(epsilon*XRONOS)*COS(D*XRONOS))</f>
        <v>10.89097876374025</v>
      </c>
      <c r="J305" s="14">
        <f>IF(H305&lt;CALCULATIONS!$M$9,Aktina*COS(epsilon*H305)*COS(D*H305),Aktina*COS(epsilon*XRONOS)*COS(D*XRONOS))</f>
        <v>58.641425810725849</v>
      </c>
    </row>
    <row r="306" spans="1:10">
      <c r="A306">
        <f t="shared" si="22"/>
        <v>256</v>
      </c>
      <c r="B306">
        <f t="shared" si="20"/>
        <v>2.5599999999999894</v>
      </c>
      <c r="C306" s="13">
        <f>IF(B306&lt;CALCULATIONS!$M$9,Alfa1*SIN(miia*B306)-Alfa2*SIN(miib*B306),CURRENTX)</f>
        <v>-0.29351130497920153</v>
      </c>
      <c r="D306" s="14">
        <f>IF(B306&lt;CALCULATIONS!$M$9,-(Alfa1*COS(miia*B306)-Alfa2*COS(miib*B306)),CURRENTY)</f>
        <v>66.231002440349897</v>
      </c>
      <c r="G306">
        <f t="shared" si="23"/>
        <v>256</v>
      </c>
      <c r="H306">
        <f t="shared" si="21"/>
        <v>2.5599999999999894</v>
      </c>
      <c r="I306" s="13">
        <f>IF(H306&lt;CALCULATIONS!$M$9,Aktina*SIN(epsilon*H306)*COS(D*H306),Aktina*SIN(epsilon*XRONOS)*COS(D*XRONOS))</f>
        <v>12.385516433167263</v>
      </c>
      <c r="J306" s="14">
        <f>IF(H306&lt;CALCULATIONS!$M$9,Aktina*COS(epsilon*H306)*COS(D*H306),Aktina*COS(epsilon*XRONOS)*COS(D*XRONOS))</f>
        <v>52.045453033727902</v>
      </c>
    </row>
    <row r="307" spans="1:10">
      <c r="A307">
        <f t="shared" si="22"/>
        <v>257</v>
      </c>
      <c r="B307">
        <f t="shared" ref="B307:B370" si="24">B306+dt</f>
        <v>2.5699999999999892</v>
      </c>
      <c r="C307" s="13">
        <f>IF(B307&lt;CALCULATIONS!$M$9,Alfa1*SIN(miia*B307)-Alfa2*SIN(miib*B307),CURRENTX)</f>
        <v>-0.52176931678351224</v>
      </c>
      <c r="D307" s="14">
        <f>IF(B307&lt;CALCULATIONS!$M$9,-(Alfa1*COS(miia*B307)-Alfa2*COS(miib*B307)),CURRENTY)</f>
        <v>64.48094996389699</v>
      </c>
      <c r="G307">
        <f t="shared" si="23"/>
        <v>257</v>
      </c>
      <c r="H307">
        <f t="shared" ref="H307:H370" si="25">H306+dt</f>
        <v>2.5699999999999892</v>
      </c>
      <c r="I307" s="13">
        <f>IF(H307&lt;CALCULATIONS!$M$9,Aktina*SIN(epsilon*H307)*COS(D*H307),Aktina*SIN(epsilon*XRONOS)*COS(D*XRONOS))</f>
        <v>12.915287943816685</v>
      </c>
      <c r="J307" s="14">
        <f>IF(H307&lt;CALCULATIONS!$M$9,Aktina*COS(epsilon*H307)*COS(D*H307),Aktina*COS(epsilon*XRONOS)*COS(D*XRONOS))</f>
        <v>44.308138441531561</v>
      </c>
    </row>
    <row r="308" spans="1:10">
      <c r="A308">
        <f t="shared" ref="A308:A371" si="26">A307+1</f>
        <v>258</v>
      </c>
      <c r="B308">
        <f t="shared" si="24"/>
        <v>2.579999999999989</v>
      </c>
      <c r="C308" s="13">
        <f>IF(B308&lt;CALCULATIONS!$M$9,Alfa1*SIN(miia*B308)-Alfa2*SIN(miib*B308),CURRENTX)</f>
        <v>-0.84265664362435011</v>
      </c>
      <c r="D308" s="14">
        <f>IF(B308&lt;CALCULATIONS!$M$9,-(Alfa1*COS(miia*B308)-Alfa2*COS(miib*B308)),CURRENTY)</f>
        <v>62.422291393997085</v>
      </c>
      <c r="G308">
        <f t="shared" ref="G308:G371" si="27">G307+1</f>
        <v>258</v>
      </c>
      <c r="H308">
        <f t="shared" si="25"/>
        <v>2.579999999999989</v>
      </c>
      <c r="I308" s="13">
        <f>IF(H308&lt;CALCULATIONS!$M$9,Aktina*SIN(epsilon*H308)*COS(D*H308),Aktina*SIN(epsilon*XRONOS)*COS(D*XRONOS))</f>
        <v>12.368326886458782</v>
      </c>
      <c r="J308" s="14">
        <f>IF(H308&lt;CALCULATIONS!$M$9,Aktina*COS(epsilon*H308)*COS(D*H308),Aktina*COS(epsilon*XRONOS)*COS(D*XRONOS))</f>
        <v>35.686259497650155</v>
      </c>
    </row>
    <row r="309" spans="1:10">
      <c r="A309">
        <f t="shared" si="26"/>
        <v>259</v>
      </c>
      <c r="B309">
        <f t="shared" si="24"/>
        <v>2.5899999999999888</v>
      </c>
      <c r="C309" s="13">
        <f>IF(B309&lt;CALCULATIONS!$M$9,Alfa1*SIN(miia*B309)-Alfa2*SIN(miib*B309),CURRENTX)</f>
        <v>-1.269621127582468</v>
      </c>
      <c r="D309" s="14">
        <f>IF(B309&lt;CALCULATIONS!$M$9,-(Alfa1*COS(miia*B309)-Alfa2*COS(miib*B309)),CURRENTY)</f>
        <v>60.070286576234544</v>
      </c>
      <c r="G309">
        <f t="shared" si="27"/>
        <v>259</v>
      </c>
      <c r="H309">
        <f t="shared" si="25"/>
        <v>2.5899999999999888</v>
      </c>
      <c r="I309" s="13">
        <f>IF(H309&lt;CALCULATIONS!$M$9,Aktina*SIN(epsilon*H309)*COS(D*H309),Aktina*SIN(epsilon*XRONOS)*COS(D*XRONOS))</f>
        <v>10.681206509019928</v>
      </c>
      <c r="J309" s="14">
        <f>IF(H309&lt;CALCULATIONS!$M$9,Aktina*COS(epsilon*H309)*COS(D*H309),Aktina*COS(epsilon*XRONOS)*COS(D*XRONOS))</f>
        <v>26.463047188232725</v>
      </c>
    </row>
    <row r="310" spans="1:10">
      <c r="A310">
        <f t="shared" si="26"/>
        <v>260</v>
      </c>
      <c r="B310">
        <f t="shared" si="24"/>
        <v>2.5999999999999885</v>
      </c>
      <c r="C310" s="13">
        <f>IF(B310&lt;CALCULATIONS!$M$9,Alfa1*SIN(miia*B310)-Alfa2*SIN(miib*B310),CURRENTX)</f>
        <v>-1.8147645407184889</v>
      </c>
      <c r="D310" s="14">
        <f>IF(B310&lt;CALCULATIONS!$M$9,-(Alfa1*COS(miia*B310)-Alfa2*COS(miib*B310)),CURRENTY)</f>
        <v>57.442300655347232</v>
      </c>
      <c r="G310">
        <f t="shared" si="27"/>
        <v>260</v>
      </c>
      <c r="H310">
        <f t="shared" si="25"/>
        <v>2.5999999999999885</v>
      </c>
      <c r="I310" s="13">
        <f>IF(H310&lt;CALCULATIONS!$M$9,Aktina*SIN(epsilon*H310)*COS(D*H310),Aktina*SIN(epsilon*XRONOS)*COS(D*XRONOS))</f>
        <v>7.842419954634761</v>
      </c>
      <c r="J310" s="14">
        <f>IF(H310&lt;CALCULATIONS!$M$9,Aktina*COS(epsilon*H310)*COS(D*H310),Aktina*COS(epsilon*XRONOS)*COS(D*XRONOS))</f>
        <v>16.937498953663606</v>
      </c>
    </row>
    <row r="311" spans="1:10">
      <c r="A311">
        <f t="shared" si="26"/>
        <v>261</v>
      </c>
      <c r="B311">
        <f t="shared" si="24"/>
        <v>2.6099999999999883</v>
      </c>
      <c r="C311" s="13">
        <f>IF(B311&lt;CALCULATIONS!$M$9,Alfa1*SIN(miia*B311)-Alfa2*SIN(miib*B311),CURRENTX)</f>
        <v>-2.4886807570408855</v>
      </c>
      <c r="D311" s="14">
        <f>IF(B311&lt;CALCULATIONS!$M$9,-(Alfa1*COS(miia*B311)-Alfa2*COS(miib*B311)),CURRENTY)</f>
        <v>54.55764590352004</v>
      </c>
      <c r="G311">
        <f t="shared" si="27"/>
        <v>261</v>
      </c>
      <c r="H311">
        <f t="shared" si="25"/>
        <v>2.6099999999999883</v>
      </c>
      <c r="I311" s="13">
        <f>IF(H311&lt;CALCULATIONS!$M$9,Aktina*SIN(epsilon*H311)*COS(D*H311),Aktina*SIN(epsilon*XRONOS)*COS(D*XRONOS))</f>
        <v>3.8936260177668527</v>
      </c>
      <c r="J311" s="14">
        <f>IF(H311&lt;CALCULATIONS!$M$9,Aktina*COS(epsilon*H311)*COS(D*H311),Aktina*COS(epsilon*XRONOS)*COS(D*XRONOS))</f>
        <v>7.4131450611088088</v>
      </c>
    </row>
    <row r="312" spans="1:10">
      <c r="A312">
        <f t="shared" si="26"/>
        <v>262</v>
      </c>
      <c r="B312">
        <f t="shared" si="24"/>
        <v>2.6199999999999881</v>
      </c>
      <c r="C312" s="13">
        <f>IF(B312&lt;CALCULATIONS!$M$9,Alfa1*SIN(miia*B312)-Alfa2*SIN(miib*B312),CURRENTX)</f>
        <v>-3.3003098084556513</v>
      </c>
      <c r="D312" s="14">
        <f>IF(B312&lt;CALCULATIONS!$M$9,-(Alfa1*COS(miia*B312)-Alfa2*COS(miib*B312)),CURRENTY)</f>
        <v>51.437406119163867</v>
      </c>
      <c r="G312">
        <f t="shared" si="27"/>
        <v>262</v>
      </c>
      <c r="H312">
        <f t="shared" si="25"/>
        <v>2.6199999999999881</v>
      </c>
      <c r="I312" s="13">
        <f>IF(H312&lt;CALCULATIONS!$M$9,Aktina*SIN(epsilon*H312)*COS(D*H312),Aktina*SIN(epsilon*XRONOS)*COS(D*XRONOS))</f>
        <v>-1.0712971095496935</v>
      </c>
      <c r="J312" s="14">
        <f>IF(H312&lt;CALCULATIONS!$M$9,Aktina*COS(epsilon*H312)*COS(D*H312),Aktina*COS(epsilon*XRONOS)*COS(D*XRONOS))</f>
        <v>-1.8132905915588491</v>
      </c>
    </row>
    <row r="313" spans="1:10">
      <c r="A313">
        <f t="shared" si="26"/>
        <v>263</v>
      </c>
      <c r="B313">
        <f t="shared" si="24"/>
        <v>2.6299999999999879</v>
      </c>
      <c r="C313" s="13">
        <f>IF(B313&lt;CALCULATIONS!$M$9,Alfa1*SIN(miia*B313)-Alfa2*SIN(miib*B313),CURRENTX)</f>
        <v>-4.2568093831353941</v>
      </c>
      <c r="D313" s="14">
        <f>IF(B313&lt;CALCULATIONS!$M$9,-(Alfa1*COS(miia*B313)-Alfa2*COS(miib*B313)),CURRENTY)</f>
        <v>48.104245307336868</v>
      </c>
      <c r="G313">
        <f t="shared" si="27"/>
        <v>263</v>
      </c>
      <c r="H313">
        <f t="shared" si="25"/>
        <v>2.6299999999999879</v>
      </c>
      <c r="I313" s="13">
        <f>IF(H313&lt;CALCULATIONS!$M$9,Aktina*SIN(epsilon*H313)*COS(D*H313),Aktina*SIN(epsilon*XRONOS)*COS(D*XRONOS))</f>
        <v>-6.9093595167551625</v>
      </c>
      <c r="J313" s="14">
        <f>IF(H313&lt;CALCULATIONS!$M$9,Aktina*COS(epsilon*H313)*COS(D*H313),Aktina*COS(epsilon*XRONOS)*COS(D*XRONOS))</f>
        <v>-10.462890792129876</v>
      </c>
    </row>
    <row r="314" spans="1:10">
      <c r="A314">
        <f t="shared" si="26"/>
        <v>264</v>
      </c>
      <c r="B314">
        <f t="shared" si="24"/>
        <v>2.6399999999999877</v>
      </c>
      <c r="C314" s="13">
        <f>IF(B314&lt;CALCULATIONS!$M$9,Alfa1*SIN(miia*B314)-Alfa2*SIN(miib*B314),CURRENTX)</f>
        <v>-5.3634451481727119</v>
      </c>
      <c r="D314" s="14">
        <f>IF(B314&lt;CALCULATIONS!$M$9,-(Alfa1*COS(miia*B314)-Alfa2*COS(miib*B314)),CURRENTY)</f>
        <v>44.582202505063059</v>
      </c>
      <c r="G314">
        <f t="shared" si="27"/>
        <v>264</v>
      </c>
      <c r="H314">
        <f t="shared" si="25"/>
        <v>2.6399999999999877</v>
      </c>
      <c r="I314" s="13">
        <f>IF(H314&lt;CALCULATIONS!$M$9,Aktina*SIN(epsilon*H314)*COS(D*H314),Aktina*SIN(epsilon*XRONOS)*COS(D*XRONOS))</f>
        <v>-13.433611129927948</v>
      </c>
      <c r="J314" s="14">
        <f>IF(H314&lt;CALCULATIONS!$M$9,Aktina*COS(epsilon*H314)*COS(D*H314),Aktina*COS(epsilon*XRONOS)*COS(D*XRONOS))</f>
        <v>-18.284776187200126</v>
      </c>
    </row>
    <row r="315" spans="1:10">
      <c r="A315">
        <f t="shared" si="26"/>
        <v>265</v>
      </c>
      <c r="B315">
        <f t="shared" si="24"/>
        <v>2.6499999999999875</v>
      </c>
      <c r="C315" s="13">
        <f>IF(B315&lt;CALCULATIONS!$M$9,Alfa1*SIN(miia*B315)-Alfa2*SIN(miib*B315),CURRENTX)</f>
        <v>-6.6235010877580756</v>
      </c>
      <c r="D315" s="14">
        <f>IF(B315&lt;CALCULATIONS!$M$9,-(Alfa1*COS(miia*B315)-Alfa2*COS(miib*B315)),CURRENTY)</f>
        <v>40.896474748405687</v>
      </c>
      <c r="G315">
        <f t="shared" si="27"/>
        <v>265</v>
      </c>
      <c r="H315">
        <f t="shared" si="25"/>
        <v>2.6499999999999875</v>
      </c>
      <c r="I315" s="13">
        <f>IF(H315&lt;CALCULATIONS!$M$9,Aktina*SIN(epsilon*H315)*COS(D*H315),Aktina*SIN(epsilon*XRONOS)*COS(D*XRONOS))</f>
        <v>-20.420137252264098</v>
      </c>
      <c r="J315" s="14">
        <f>IF(H315&lt;CALCULATIONS!$M$9,Aktina*COS(epsilon*H315)*COS(D*H315),Aktina*COS(epsilon*XRONOS)*COS(D*XRONOS))</f>
        <v>-25.065168303865168</v>
      </c>
    </row>
    <row r="316" spans="1:10">
      <c r="A316">
        <f t="shared" si="26"/>
        <v>266</v>
      </c>
      <c r="B316">
        <f t="shared" si="24"/>
        <v>2.6599999999999873</v>
      </c>
      <c r="C316" s="13">
        <f>IF(B316&lt;CALCULATIONS!$M$9,Alfa1*SIN(miia*B316)-Alfa2*SIN(miib*B316),CURRENTX)</f>
        <v>-8.0382108453566445</v>
      </c>
      <c r="D316" s="14">
        <f>IF(B316&lt;CALCULATIONS!$M$9,-(Alfa1*COS(miia*B316)-Alfa2*COS(miib*B316)),CURRENTY)</f>
        <v>37.073190291935532</v>
      </c>
      <c r="G316">
        <f t="shared" si="27"/>
        <v>266</v>
      </c>
      <c r="H316">
        <f t="shared" si="25"/>
        <v>2.6599999999999873</v>
      </c>
      <c r="I316" s="13">
        <f>IF(H316&lt;CALCULATIONS!$M$9,Aktina*SIN(epsilon*H316)*COS(D*H316),Aktina*SIN(epsilon*XRONOS)*COS(D*XRONOS))</f>
        <v>-27.616623771623932</v>
      </c>
      <c r="J316" s="14">
        <f>IF(H316&lt;CALCULATIONS!$M$9,Aktina*COS(epsilon*H316)*COS(D*H316),Aktina*COS(epsilon*XRONOS)*COS(D*XRONOS))</f>
        <v>-30.63493248552928</v>
      </c>
    </row>
    <row r="317" spans="1:10">
      <c r="A317">
        <f t="shared" si="26"/>
        <v>267</v>
      </c>
      <c r="B317">
        <f t="shared" si="24"/>
        <v>2.6699999999999871</v>
      </c>
      <c r="C317" s="13">
        <f>IF(B317&lt;CALCULATIONS!$M$9,Alfa1*SIN(miia*B317)-Alfa2*SIN(miib*B317),CURRENTX)</f>
        <v>-9.6067108454850825</v>
      </c>
      <c r="D317" s="14">
        <f>IF(B317&lt;CALCULATIONS!$M$9,-(Alfa1*COS(miia*B317)-Alfa2*COS(miib*B317)),CURRENTY)</f>
        <v>33.139174284073604</v>
      </c>
      <c r="G317">
        <f t="shared" si="27"/>
        <v>267</v>
      </c>
      <c r="H317">
        <f t="shared" si="25"/>
        <v>2.6699999999999871</v>
      </c>
      <c r="I317" s="13">
        <f>IF(H317&lt;CALCULATIONS!$M$9,Aktina*SIN(epsilon*H317)*COS(D*H317),Aktina*SIN(epsilon*XRONOS)*COS(D*XRONOS))</f>
        <v>-34.752154179989105</v>
      </c>
      <c r="J317" s="14">
        <f>IF(H317&lt;CALCULATIONS!$M$9,Aktina*COS(epsilon*H317)*COS(D*H317),Aktina*COS(epsilon*XRONOS)*COS(D*XRONOS))</f>
        <v>-34.875309817997078</v>
      </c>
    </row>
    <row r="318" spans="1:10">
      <c r="A318">
        <f t="shared" si="26"/>
        <v>268</v>
      </c>
      <c r="B318">
        <f t="shared" si="24"/>
        <v>2.6799999999999868</v>
      </c>
      <c r="C318" s="13">
        <f>IF(B318&lt;CALCULATIONS!$M$9,Alfa1*SIN(miia*B318)-Alfa2*SIN(miib*B318),CURRENTX)</f>
        <v>-11.326015749842199</v>
      </c>
      <c r="D318" s="14">
        <f>IF(B318&lt;CALCULATIONS!$M$9,-(Alfa1*COS(miia*B318)-Alfa2*COS(miib*B318)),CURRENTY)</f>
        <v>29.121709172766082</v>
      </c>
      <c r="G318">
        <f t="shared" si="27"/>
        <v>268</v>
      </c>
      <c r="H318">
        <f t="shared" si="25"/>
        <v>2.6799999999999868</v>
      </c>
      <c r="I318" s="13">
        <f>IF(H318&lt;CALCULATIONS!$M$9,Aktina*SIN(epsilon*H318)*COS(D*H318),Aktina*SIN(epsilon*XRONOS)*COS(D*XRONOS))</f>
        <v>-41.547850445873792</v>
      </c>
      <c r="J318" s="14">
        <f>IF(H318&lt;CALCULATIONS!$M$9,Aktina*COS(epsilon*H318)*COS(D*H318),Aktina*COS(epsilon*XRONOS)*COS(D*XRONOS))</f>
        <v>-37.721619633005112</v>
      </c>
    </row>
    <row r="319" spans="1:10">
      <c r="A319">
        <f t="shared" si="26"/>
        <v>269</v>
      </c>
      <c r="B319">
        <f t="shared" si="24"/>
        <v>2.6899999999999866</v>
      </c>
      <c r="C319" s="13">
        <f>IF(B319&lt;CALCULATIONS!$M$9,Alfa1*SIN(miia*B319)-Alfa2*SIN(miib*B319),CURRENTX)</f>
        <v>-13.191016575941365</v>
      </c>
      <c r="D319" s="14">
        <f>IF(B319&lt;CALCULATIONS!$M$9,-(Alfa1*COS(miia*B319)-Alfa2*COS(miib*B319)),CURRENTY)</f>
        <v>25.048292164369315</v>
      </c>
      <c r="G319">
        <f t="shared" si="27"/>
        <v>269</v>
      </c>
      <c r="H319">
        <f t="shared" si="25"/>
        <v>2.6899999999999866</v>
      </c>
      <c r="I319" s="13">
        <f>IF(H319&lt;CALCULATIONS!$M$9,Aktina*SIN(epsilon*H319)*COS(D*H319),Aktina*SIN(epsilon*XRONOS)*COS(D*XRONOS))</f>
        <v>-47.727935117499499</v>
      </c>
      <c r="J319" s="14">
        <f>IF(H319&lt;CALCULATIONS!$M$9,Aktina*COS(epsilon*H319)*COS(D*H319),Aktina*COS(epsilon*XRONOS)*COS(D*XRONOS))</f>
        <v>-39.164795293866732</v>
      </c>
    </row>
    <row r="320" spans="1:10">
      <c r="A320">
        <f t="shared" si="26"/>
        <v>270</v>
      </c>
      <c r="B320">
        <f t="shared" si="24"/>
        <v>2.6999999999999864</v>
      </c>
      <c r="C320" s="13">
        <f>IF(B320&lt;CALCULATIONS!$M$9,Alfa1*SIN(miia*B320)-Alfa2*SIN(miib*B320),CURRENTX)</f>
        <v>-15.194501576301107</v>
      </c>
      <c r="D320" s="14">
        <f>IF(B320&lt;CALCULATIONS!$M$9,-(Alfa1*COS(miia*B320)-Alfa2*COS(miib*B320)),CURRENTY)</f>
        <v>20.946392084010995</v>
      </c>
      <c r="G320">
        <f t="shared" si="27"/>
        <v>270</v>
      </c>
      <c r="H320">
        <f t="shared" si="25"/>
        <v>2.6999999999999864</v>
      </c>
      <c r="I320" s="13">
        <f>IF(H320&lt;CALCULATIONS!$M$9,Aktina*SIN(epsilon*H320)*COS(D*H320),Aktina*SIN(epsilon*XRONOS)*COS(D*XRONOS))</f>
        <v>-53.030774203957655</v>
      </c>
      <c r="J320" s="14">
        <f>IF(H320&lt;CALCULATIONS!$M$9,Aktina*COS(epsilon*H320)*COS(D*H320),Aktina*COS(epsilon*XRONOS)*COS(D*XRONOS))</f>
        <v>-39.250702455895237</v>
      </c>
    </row>
    <row r="321" spans="1:10">
      <c r="A321">
        <f t="shared" si="26"/>
        <v>271</v>
      </c>
      <c r="B321">
        <f t="shared" si="24"/>
        <v>2.7099999999999862</v>
      </c>
      <c r="C321" s="13">
        <f>IF(B321&lt;CALCULATIONS!$M$9,Alfa1*SIN(miia*B321)-Alfa2*SIN(miib*B321),CURRENTX)</f>
        <v>-17.327199744980145</v>
      </c>
      <c r="D321" s="14">
        <f>IF(B321&lt;CALCULATIONS!$M$9,-(Alfa1*COS(miia*B321)-Alfa2*COS(miib*B321)),CURRENTY)</f>
        <v>16.843207987806515</v>
      </c>
      <c r="G321">
        <f t="shared" si="27"/>
        <v>271</v>
      </c>
      <c r="H321">
        <f t="shared" si="25"/>
        <v>2.7099999999999862</v>
      </c>
      <c r="I321" s="13">
        <f>IF(H321&lt;CALCULATIONS!$M$9,Aktina*SIN(epsilon*H321)*COS(D*H321),Aktina*SIN(epsilon*XRONOS)*COS(D*XRONOS))</f>
        <v>-57.219460104897941</v>
      </c>
      <c r="J321" s="14">
        <f>IF(H321&lt;CALCULATIONS!$M$9,Aktina*COS(epsilon*H321)*COS(D*H321),Aktina*COS(epsilon*XRONOS)*COS(D*XRONOS))</f>
        <v>-38.077277403701203</v>
      </c>
    </row>
    <row r="322" spans="1:10">
      <c r="A322">
        <f t="shared" si="26"/>
        <v>272</v>
      </c>
      <c r="B322">
        <f t="shared" si="24"/>
        <v>2.719999999999986</v>
      </c>
      <c r="C322" s="13">
        <f>IF(B322&lt;CALCULATIONS!$M$9,Alfa1*SIN(miia*B322)-Alfa2*SIN(miib*B322),CURRENTX)</f>
        <v>-19.577846588116373</v>
      </c>
      <c r="D322" s="14">
        <f>IF(B322&lt;CALCULATIONS!$M$9,-(Alfa1*COS(miia*B322)-Alfa2*COS(miib*B322)),CURRENTY)</f>
        <v>12.765431856135551</v>
      </c>
      <c r="G322">
        <f t="shared" si="27"/>
        <v>272</v>
      </c>
      <c r="H322">
        <f t="shared" si="25"/>
        <v>2.719999999999986</v>
      </c>
      <c r="I322" s="13">
        <f>IF(H322&lt;CALCULATIONS!$M$9,Aktina*SIN(epsilon*H322)*COS(D*H322),Aktina*SIN(epsilon*XRONOS)*COS(D*XRONOS))</f>
        <v>-60.091511157918326</v>
      </c>
      <c r="J322" s="14">
        <f>IF(H322&lt;CALCULATIONS!$M$9,Aktina*COS(epsilon*H322)*COS(D*H322),Aktina*COS(epsilon*XRONOS)*COS(D*XRONOS))</f>
        <v>-35.789609873654086</v>
      </c>
    </row>
    <row r="323" spans="1:10">
      <c r="A323">
        <f t="shared" si="26"/>
        <v>273</v>
      </c>
      <c r="B323">
        <f t="shared" si="24"/>
        <v>2.7299999999999858</v>
      </c>
      <c r="C323" s="13">
        <f>IF(B323&lt;CALCULATIONS!$M$9,Alfa1*SIN(miia*B323)-Alfa2*SIN(miib*B323),CURRENTX)</f>
        <v>-21.933271568454057</v>
      </c>
      <c r="D323" s="14">
        <f>IF(B323&lt;CALCULATIONS!$M$9,-(Alfa1*COS(miia*B323)-Alfa2*COS(miib*B323)),CURRENTY)</f>
        <v>8.7390176529439696</v>
      </c>
      <c r="G323">
        <f t="shared" si="27"/>
        <v>273</v>
      </c>
      <c r="H323">
        <f t="shared" si="25"/>
        <v>2.7299999999999858</v>
      </c>
      <c r="I323" s="13">
        <f>IF(H323&lt;CALCULATIONS!$M$9,Aktina*SIN(epsilon*H323)*COS(D*H323),Aktina*SIN(epsilon*XRONOS)*COS(D*XRONOS))</f>
        <v>-61.487298567546922</v>
      </c>
      <c r="J323" s="14">
        <f>IF(H323&lt;CALCULATIONS!$M$9,Aktina*COS(epsilon*H323)*COS(D*H323),Aktina*COS(epsilon*XRONOS)*COS(D*XRONOS))</f>
        <v>-32.573176513094339</v>
      </c>
    </row>
    <row r="324" spans="1:10">
      <c r="A324">
        <f t="shared" si="26"/>
        <v>274</v>
      </c>
      <c r="B324">
        <f t="shared" si="24"/>
        <v>2.7399999999999856</v>
      </c>
      <c r="C324" s="13">
        <f>IF(B324&lt;CALCULATIONS!$M$9,Alfa1*SIN(miia*B324)-Alfa2*SIN(miib*B324),CURRENTX)</f>
        <v>-24.37850641289565</v>
      </c>
      <c r="D324" s="14">
        <f>IF(B324&lt;CALCULATIONS!$M$9,-(Alfa1*COS(miia*B324)-Alfa2*COS(miib*B324)),CURRENTY)</f>
        <v>4.7889589691810013</v>
      </c>
      <c r="G324">
        <f t="shared" si="27"/>
        <v>274</v>
      </c>
      <c r="H324">
        <f t="shared" si="25"/>
        <v>2.7399999999999856</v>
      </c>
      <c r="I324" s="13">
        <f>IF(H324&lt;CALCULATIONS!$M$9,Aktina*SIN(epsilon*H324)*COS(D*H324),Aktina*SIN(epsilon*XRONOS)*COS(D*XRONOS))</f>
        <v>-61.296861217461107</v>
      </c>
      <c r="J324" s="14">
        <f>IF(H324&lt;CALCULATIONS!$M$9,Aktina*COS(epsilon*H324)*COS(D*H324),Aktina*COS(epsilon*XRONOS)*COS(D*XRONOS))</f>
        <v>-28.645504551448138</v>
      </c>
    </row>
    <row r="325" spans="1:10">
      <c r="A325">
        <f t="shared" si="26"/>
        <v>275</v>
      </c>
      <c r="B325">
        <f t="shared" si="24"/>
        <v>2.7499999999999853</v>
      </c>
      <c r="C325" s="13">
        <f>IF(B325&lt;CALCULATIONS!$M$9,Alfa1*SIN(miia*B325)-Alfa2*SIN(miib*B325),CURRENTX)</f>
        <v>-26.896913259113276</v>
      </c>
      <c r="D325" s="14">
        <f>IF(B325&lt;CALCULATIONS!$M$9,-(Alfa1*COS(miia*B325)-Alfa2*COS(miib*B325)),CURRENTY)</f>
        <v>0.93907737968702776</v>
      </c>
      <c r="G325">
        <f t="shared" si="27"/>
        <v>275</v>
      </c>
      <c r="H325">
        <f t="shared" si="25"/>
        <v>2.7499999999999853</v>
      </c>
      <c r="I325" s="13">
        <f>IF(H325&lt;CALCULATIONS!$M$9,Aktina*SIN(epsilon*H325)*COS(D*H325),Aktina*SIN(epsilon*XRONOS)*COS(D*XRONOS))</f>
        <v>-59.464832175484034</v>
      </c>
      <c r="J325" s="14">
        <f>IF(H325&lt;CALCULATIONS!$M$9,Aktina*COS(epsilon*H325)*COS(D*H325),Aktina*COS(epsilon*XRONOS)*COS(D*XRONOS))</f>
        <v>-24.246607438126475</v>
      </c>
    </row>
    <row r="326" spans="1:10">
      <c r="A326">
        <f t="shared" si="26"/>
        <v>276</v>
      </c>
      <c r="B326">
        <f t="shared" si="24"/>
        <v>2.7599999999999851</v>
      </c>
      <c r="C326" s="13">
        <f>IF(B326&lt;CALCULATIONS!$M$9,Alfa1*SIN(miia*B326)-Alfa2*SIN(miib*B326),CURRENTX)</f>
        <v>-29.470331414338549</v>
      </c>
      <c r="D326" s="14">
        <f>IF(B326&lt;CALCULATIONS!$M$9,-(Alfa1*COS(miia*B326)-Alfa2*COS(miib*B326)),CURRENTY)</f>
        <v>-2.7881764669916826</v>
      </c>
      <c r="G326">
        <f t="shared" si="27"/>
        <v>276</v>
      </c>
      <c r="H326">
        <f t="shared" si="25"/>
        <v>2.7599999999999851</v>
      </c>
      <c r="I326" s="13">
        <f>IF(H326&lt;CALCULATIONS!$M$9,Aktina*SIN(epsilon*H326)*COS(D*H326),Aktina*SIN(epsilon*XRONOS)*COS(D*XRONOS))</f>
        <v>-55.993275064650163</v>
      </c>
      <c r="J326" s="14">
        <f>IF(H326&lt;CALCULATIONS!$M$9,Aktina*COS(epsilon*H326)*COS(D*H326),Aktina*COS(epsilon*XRONOS)*COS(D*XRONOS))</f>
        <v>-19.628582663090445</v>
      </c>
    </row>
    <row r="327" spans="1:10">
      <c r="A327">
        <f t="shared" si="26"/>
        <v>277</v>
      </c>
      <c r="B327">
        <f t="shared" si="24"/>
        <v>2.7699999999999849</v>
      </c>
      <c r="C327" s="13">
        <f>IF(B327&lt;CALCULATIONS!$M$9,Alfa1*SIN(miia*B327)-Alfa2*SIN(miib*B327),CURRENTX)</f>
        <v>-32.079241308658503</v>
      </c>
      <c r="D327" s="14">
        <f>IF(B327&lt;CALCULATIONS!$M$9,-(Alfa1*COS(miia*B327)-Alfa2*COS(miib*B327)),CURRENTY)</f>
        <v>-6.3719071361638182</v>
      </c>
      <c r="G327">
        <f t="shared" si="27"/>
        <v>277</v>
      </c>
      <c r="H327">
        <f t="shared" si="25"/>
        <v>2.7699999999999849</v>
      </c>
      <c r="I327" s="13">
        <f>IF(H327&lt;CALCULATIONS!$M$9,Aktina*SIN(epsilon*H327)*COS(D*H327),Aktina*SIN(epsilon*XRONOS)*COS(D*XRONOS))</f>
        <v>-50.942310937752943</v>
      </c>
      <c r="J327" s="14">
        <f>IF(H327&lt;CALCULATIONS!$M$9,Aktina*COS(epsilon*H327)*COS(D*H327),Aktina*COS(epsilon*XRONOS)*COS(D*XRONOS))</f>
        <v>-15.04479479121165</v>
      </c>
    </row>
    <row r="328" spans="1:10">
      <c r="A328">
        <f t="shared" si="26"/>
        <v>278</v>
      </c>
      <c r="B328">
        <f t="shared" si="24"/>
        <v>2.7799999999999847</v>
      </c>
      <c r="C328" s="13">
        <f>IF(B328&lt;CALCULATIONS!$M$9,Alfa1*SIN(miia*B328)-Alfa2*SIN(miib*B328),CURRENTX)</f>
        <v>-34.702944048397036</v>
      </c>
      <c r="D328" s="14">
        <f>IF(B328&lt;CALCULATIONS!$M$9,-(Alfa1*COS(miia*B328)-Alfa2*COS(miib*B328)),CURRENTY)</f>
        <v>-9.7929423306480263</v>
      </c>
      <c r="G328">
        <f t="shared" si="27"/>
        <v>278</v>
      </c>
      <c r="H328">
        <f t="shared" si="25"/>
        <v>2.7799999999999847</v>
      </c>
      <c r="I328" s="13">
        <f>IF(H328&lt;CALCULATIONS!$M$9,Aktina*SIN(epsilon*H328)*COS(D*H328),Aktina*SIN(epsilon*XRONOS)*COS(D*XRONOS))</f>
        <v>-44.428503578326705</v>
      </c>
      <c r="J328" s="14">
        <f>IF(H328&lt;CALCULATIONS!$M$9,Aktina*COS(epsilon*H328)*COS(D*H328),Aktina*COS(epsilon*XRONOS)*COS(D*XRONOS))</f>
        <v>-10.739082608669653</v>
      </c>
    </row>
    <row r="329" spans="1:10">
      <c r="A329">
        <f t="shared" si="26"/>
        <v>279</v>
      </c>
      <c r="B329">
        <f t="shared" si="24"/>
        <v>2.7899999999999845</v>
      </c>
      <c r="C329" s="13">
        <f>IF(B329&lt;CALCULATIONS!$M$9,Alfa1*SIN(miia*B329)-Alfa2*SIN(miib*B329),CURRENTX)</f>
        <v>-37.319754814235303</v>
      </c>
      <c r="D329" s="14">
        <f>IF(B329&lt;CALCULATIONS!$M$9,-(Alfa1*COS(miia*B329)-Alfa2*COS(miib*B329)),CURRENTY)</f>
        <v>-13.033982874804646</v>
      </c>
      <c r="G329">
        <f t="shared" si="27"/>
        <v>279</v>
      </c>
      <c r="H329">
        <f t="shared" si="25"/>
        <v>2.7899999999999845</v>
      </c>
      <c r="I329" s="13">
        <f>IF(H329&lt;CALCULATIONS!$M$9,Aktina*SIN(epsilon*H329)*COS(D*H329),Aktina*SIN(epsilon*XRONOS)*COS(D*XRONOS))</f>
        <v>-36.621059786154134</v>
      </c>
      <c r="J329" s="14">
        <f>IF(H329&lt;CALCULATIONS!$M$9,Aktina*COS(epsilon*H329)*COS(D*H329),Aktina*COS(epsilon*XRONOS)*COS(D*XRONOS))</f>
        <v>-6.9354275727145547</v>
      </c>
    </row>
    <row r="330" spans="1:10">
      <c r="A330">
        <f t="shared" si="26"/>
        <v>280</v>
      </c>
      <c r="B330">
        <f t="shared" si="24"/>
        <v>2.7999999999999843</v>
      </c>
      <c r="C330" s="13">
        <f>IF(B330&lt;CALCULATIONS!$M$9,Alfa1*SIN(miia*B330)-Alfa2*SIN(miib*B330),CURRENTX)</f>
        <v>-39.907208205239655</v>
      </c>
      <c r="D330" s="14">
        <f>IF(B330&lt;CALCULATIONS!$M$9,-(Alfa1*COS(miia*B330)-Alfa2*COS(miib*B330)),CURRENTY)</f>
        <v>-16.079733364279718</v>
      </c>
      <c r="G330">
        <f t="shared" si="27"/>
        <v>280</v>
      </c>
      <c r="H330">
        <f t="shared" si="25"/>
        <v>2.7999999999999843</v>
      </c>
      <c r="I330" s="13">
        <f>IF(H330&lt;CALCULATIONS!$M$9,Aktina*SIN(epsilon*H330)*COS(D*H330),Aktina*SIN(epsilon*XRONOS)*COS(D*XRONOS))</f>
        <v>-27.735987663831935</v>
      </c>
      <c r="J330" s="14">
        <f>IF(H330&lt;CALCULATIONS!$M$9,Aktina*COS(epsilon*H330)*COS(D*H330),Aktina*COS(epsilon*XRONOS)*COS(D*XRONOS))</f>
        <v>-3.8285015506886122</v>
      </c>
    </row>
    <row r="331" spans="1:10">
      <c r="A331">
        <f t="shared" si="26"/>
        <v>281</v>
      </c>
      <c r="B331">
        <f t="shared" si="24"/>
        <v>2.8099999999999841</v>
      </c>
      <c r="C331" s="13">
        <f>IF(B331&lt;CALCULATIONS!$M$9,Alfa1*SIN(miia*B331)-Alfa2*SIN(miib*B331),CURRENTX)</f>
        <v>-42.442273505370665</v>
      </c>
      <c r="D331" s="14">
        <f>IF(B331&lt;CALCULATIONS!$M$9,-(Alfa1*COS(miia*B331)-Alfa2*COS(miib*B331)),CURRENTY)</f>
        <v>-18.917012281525039</v>
      </c>
      <c r="G331">
        <f t="shared" si="27"/>
        <v>281</v>
      </c>
      <c r="H331">
        <f t="shared" si="25"/>
        <v>2.8099999999999841</v>
      </c>
      <c r="I331" s="13">
        <f>IF(H331&lt;CALCULATIONS!$M$9,Aktina*SIN(epsilon*H331)*COS(D*H331),Aktina*SIN(epsilon*XRONOS)*COS(D*XRONOS))</f>
        <v>-18.028436762321938</v>
      </c>
      <c r="J331" s="14">
        <f>IF(H331&lt;CALCULATIONS!$M$9,Aktina*COS(epsilon*H331)*COS(D*H331),Aktina*COS(epsilon*XRONOS)*COS(D*XRONOS))</f>
        <v>-1.5754759040373392</v>
      </c>
    </row>
    <row r="332" spans="1:10">
      <c r="A332">
        <f t="shared" si="26"/>
        <v>282</v>
      </c>
      <c r="B332">
        <f t="shared" si="24"/>
        <v>2.8199999999999839</v>
      </c>
      <c r="C332" s="13">
        <f>IF(B332&lt;CALCULATIONS!$M$9,Alfa1*SIN(miia*B332)-Alfa2*SIN(miib*B332),CURRENTX)</f>
        <v>-44.901577744597205</v>
      </c>
      <c r="D332" s="14">
        <f>IF(B332&lt;CALCULATIONS!$M$9,-(Alfa1*COS(miia*B332)-Alfa2*COS(miib*B332)),CURRENTY)</f>
        <v>-21.534840583611818</v>
      </c>
      <c r="G332">
        <f t="shared" si="27"/>
        <v>282</v>
      </c>
      <c r="H332">
        <f t="shared" si="25"/>
        <v>2.8199999999999839</v>
      </c>
      <c r="I332" s="13">
        <f>IF(H332&lt;CALCULATIONS!$M$9,Aktina*SIN(epsilon*H332)*COS(D*H332),Aktina*SIN(epsilon*XRONOS)*COS(D*XRONOS))</f>
        <v>-7.7835159505768141</v>
      </c>
      <c r="J332" s="14">
        <f>IF(H332&lt;CALCULATIONS!$M$9,Aktina*COS(epsilon*H332)*COS(D*H332),Aktina*COS(epsilon*XRONOS)*COS(D*XRONOS))</f>
        <v>-0.2894227593318941</v>
      </c>
    </row>
    <row r="333" spans="1:10">
      <c r="A333">
        <f t="shared" si="26"/>
        <v>283</v>
      </c>
      <c r="B333">
        <f t="shared" si="24"/>
        <v>2.8299999999999836</v>
      </c>
      <c r="C333" s="13">
        <f>IF(B333&lt;CALCULATIONS!$M$9,Alfa1*SIN(miia*B333)-Alfa2*SIN(miib*B333),CURRENTX)</f>
        <v>-47.261634343494762</v>
      </c>
      <c r="D333" s="14">
        <f>IF(B333&lt;CALCULATIONS!$M$9,-(Alfa1*COS(miia*B333)-Alfa2*COS(miib*B333)),CURRENTY)</f>
        <v>-23.924507984969292</v>
      </c>
      <c r="G333">
        <f t="shared" si="27"/>
        <v>283</v>
      </c>
      <c r="H333">
        <f t="shared" si="25"/>
        <v>2.8299999999999836</v>
      </c>
      <c r="I333" s="13">
        <f>IF(H333&lt;CALCULATIONS!$M$9,Aktina*SIN(epsilon*H333)*COS(D*H333),Aktina*SIN(epsilon*XRONOS)*COS(D*XRONOS))</f>
        <v>2.6940548187267974</v>
      </c>
      <c r="J333" s="14">
        <f>IF(H333&lt;CALCULATIONS!$M$9,Aktina*COS(epsilon*H333)*COS(D*H333),Aktina*COS(epsilon*XRONOS)*COS(D*XRONOS))</f>
        <v>-3.4574862058208151E-2</v>
      </c>
    </row>
    <row r="334" spans="1:10">
      <c r="A334">
        <f t="shared" si="26"/>
        <v>284</v>
      </c>
      <c r="B334">
        <f t="shared" si="24"/>
        <v>2.8399999999999834</v>
      </c>
      <c r="C334" s="13">
        <f>IF(B334&lt;CALCULATIONS!$M$9,Alfa1*SIN(miia*B334)-Alfa2*SIN(miib*B334),CURRENTX)</f>
        <v>-49.499075069010011</v>
      </c>
      <c r="D334" s="14">
        <f>IF(B334&lt;CALCULATIONS!$M$9,-(Alfa1*COS(miia*B334)-Alfa2*COS(miib*B334)),CURRENTY)</f>
        <v>-26.079616381291</v>
      </c>
      <c r="G334">
        <f t="shared" si="27"/>
        <v>284</v>
      </c>
      <c r="H334">
        <f t="shared" si="25"/>
        <v>2.8399999999999834</v>
      </c>
      <c r="I334" s="13">
        <f>IF(H334&lt;CALCULATIONS!$M$9,Aktina*SIN(epsilon*H334)*COS(D*H334),Aktina*SIN(epsilon*XRONOS)*COS(D*XRONOS))</f>
        <v>13.091056468980048</v>
      </c>
      <c r="J334" s="14">
        <f>IF(H334&lt;CALCULATIONS!$M$9,Aktina*COS(epsilon*H334)*COS(D*H334),Aktina*COS(epsilon*XRONOS)*COS(D*XRONOS))</f>
        <v>-0.82363530908251781</v>
      </c>
    </row>
    <row r="335" spans="1:10">
      <c r="A335">
        <f t="shared" si="26"/>
        <v>285</v>
      </c>
      <c r="B335">
        <f t="shared" si="24"/>
        <v>2.8499999999999832</v>
      </c>
      <c r="C335" s="13">
        <f>IF(B335&lt;CALCULATIONS!$M$9,Alfa1*SIN(miia*B335)-Alfa2*SIN(miib*B335),CURRENTX)</f>
        <v>-51.590882990550803</v>
      </c>
      <c r="D335" s="14">
        <f>IF(B335&lt;CALCULATIONS!$M$9,-(Alfa1*COS(miia*B335)-Alfa2*COS(miib*B335)),CURRENTY)</f>
        <v>-27.996100089724667</v>
      </c>
      <c r="G335">
        <f t="shared" si="27"/>
        <v>285</v>
      </c>
      <c r="H335">
        <f t="shared" si="25"/>
        <v>2.8499999999999832</v>
      </c>
      <c r="I335" s="13">
        <f>IF(H335&lt;CALCULATIONS!$M$9,Aktina*SIN(epsilon*H335)*COS(D*H335),Aktina*SIN(epsilon*XRONOS)*COS(D*XRONOS))</f>
        <v>23.097213840195646</v>
      </c>
      <c r="J335" s="14">
        <f>IF(H335&lt;CALCULATIONS!$M$9,Aktina*COS(epsilon*H335)*COS(D*H335),Aktina*COS(epsilon*XRONOS)*COS(D*XRONOS))</f>
        <v>-2.6172457062974601</v>
      </c>
    </row>
    <row r="336" spans="1:10">
      <c r="A336">
        <f t="shared" si="26"/>
        <v>286</v>
      </c>
      <c r="B336">
        <f t="shared" si="24"/>
        <v>2.859999999999983</v>
      </c>
      <c r="C336" s="13">
        <f>IF(B336&lt;CALCULATIONS!$M$9,Alfa1*SIN(miia*B336)-Alfa2*SIN(miib*B336),CURRENTX)</f>
        <v>-53.51462411011012</v>
      </c>
      <c r="D336" s="14">
        <f>IF(B336&lt;CALCULATIONS!$M$9,-(Alfa1*COS(miia*B336)-Alfa2*COS(miib*B336)),CURRENTY)</f>
        <v>-29.67222281230854</v>
      </c>
      <c r="G336">
        <f t="shared" si="27"/>
        <v>286</v>
      </c>
      <c r="H336">
        <f t="shared" si="25"/>
        <v>2.859999999999983</v>
      </c>
      <c r="I336" s="13">
        <f>IF(H336&lt;CALCULATIONS!$M$9,Aktina*SIN(epsilon*H336)*COS(D*H336),Aktina*SIN(epsilon*XRONOS)*COS(D*XRONOS))</f>
        <v>32.416524043858672</v>
      </c>
      <c r="J336" s="14">
        <f>IF(H336&lt;CALCULATIONS!$M$9,Aktina*COS(epsilon*H336)*COS(D*H336),Aktina*COS(epsilon*XRONOS)*COS(D*XRONOS))</f>
        <v>-5.3256342082135051</v>
      </c>
    </row>
    <row r="337" spans="1:10">
      <c r="A337">
        <f t="shared" si="26"/>
        <v>287</v>
      </c>
      <c r="B337">
        <f t="shared" si="24"/>
        <v>2.8699999999999828</v>
      </c>
      <c r="C337" s="13">
        <f>IF(B337&lt;CALCULATIONS!$M$9,Alfa1*SIN(miia*B337)-Alfa2*SIN(miib*B337),CURRENTX)</f>
        <v>-55.248675347921669</v>
      </c>
      <c r="D337" s="14">
        <f>IF(B337&lt;CALCULATIONS!$M$9,-(Alfa1*COS(miia*B337)-Alfa2*COS(miib*B337)),CURRENTY)</f>
        <v>-31.108551462120623</v>
      </c>
      <c r="G337">
        <f t="shared" si="27"/>
        <v>287</v>
      </c>
      <c r="H337">
        <f t="shared" si="25"/>
        <v>2.8699999999999828</v>
      </c>
      <c r="I337" s="13">
        <f>IF(H337&lt;CALCULATIONS!$M$9,Aktina*SIN(epsilon*H337)*COS(D*H337),Aktina*SIN(epsilon*XRONOS)*COS(D*XRONOS))</f>
        <v>40.778028911012115</v>
      </c>
      <c r="J337" s="14">
        <f>IF(H337&lt;CALCULATIONS!$M$9,Aktina*COS(epsilon*H337)*COS(D*H337),Aktina*COS(epsilon*XRONOS)*COS(D*XRONOS))</f>
        <v>-8.8123769485695309</v>
      </c>
    </row>
    <row r="338" spans="1:10">
      <c r="A338">
        <f t="shared" si="26"/>
        <v>288</v>
      </c>
      <c r="B338">
        <f t="shared" si="24"/>
        <v>2.8799999999999826</v>
      </c>
      <c r="C338" s="13">
        <f>IF(B338&lt;CALCULATIONS!$M$9,Alfa1*SIN(miia*B338)-Alfa2*SIN(miib*B338),CURRENTX)</f>
        <v>-56.772446596110548</v>
      </c>
      <c r="D338" s="14">
        <f>IF(B338&lt;CALCULATIONS!$M$9,-(Alfa1*COS(miia*B338)-Alfa2*COS(miib*B338)),CURRENTY)</f>
        <v>-32.307907222444456</v>
      </c>
      <c r="G338">
        <f t="shared" si="27"/>
        <v>288</v>
      </c>
      <c r="H338">
        <f t="shared" si="25"/>
        <v>2.8799999999999826</v>
      </c>
      <c r="I338" s="13">
        <f>IF(H338&lt;CALCULATIONS!$M$9,Aktina*SIN(epsilon*H338)*COS(D*H338),Aktina*SIN(epsilon*XRONOS)*COS(D*XRONOS))</f>
        <v>47.94561234402353</v>
      </c>
      <c r="J338" s="14">
        <f>IF(H338&lt;CALCULATIONS!$M$9,Aktina*COS(epsilon*H338)*COS(D*H338),Aktina*COS(epsilon*XRONOS)*COS(D*XRONOS))</f>
        <v>-12.900121082009226</v>
      </c>
    </row>
    <row r="339" spans="1:10">
      <c r="A339">
        <f t="shared" si="26"/>
        <v>289</v>
      </c>
      <c r="B339">
        <f t="shared" si="24"/>
        <v>2.8899999999999824</v>
      </c>
      <c r="C339" s="13">
        <f>IF(B339&lt;CALCULATIONS!$M$9,Alfa1*SIN(miia*B339)-Alfa2*SIN(miib*B339),CURRENTX)</f>
        <v>-58.066594606647797</v>
      </c>
      <c r="D339" s="14">
        <f>IF(B339&lt;CALCULATIONS!$M$9,-(Alfa1*COS(miia*B339)-Alfa2*COS(miib*B339)),CURRENTY)</f>
        <v>-33.27529443612066</v>
      </c>
      <c r="G339">
        <f t="shared" si="27"/>
        <v>289</v>
      </c>
      <c r="H339">
        <f t="shared" si="25"/>
        <v>2.8899999999999824</v>
      </c>
      <c r="I339" s="13">
        <f>IF(H339&lt;CALCULATIONS!$M$9,Aktina*SIN(epsilon*H339)*COS(D*H339),Aktina*SIN(epsilon*XRONOS)*COS(D*XRONOS))</f>
        <v>53.726442023126253</v>
      </c>
      <c r="J339" s="14">
        <f>IF(H339&lt;CALCULATIONS!$M$9,Aktina*COS(epsilon*H339)*COS(D*H339),Aktina*COS(epsilon*XRONOS)*COS(D*XRONOS))</f>
        <v>-17.378038437054638</v>
      </c>
    </row>
    <row r="340" spans="1:10">
      <c r="A340">
        <f t="shared" si="26"/>
        <v>290</v>
      </c>
      <c r="B340">
        <f t="shared" si="24"/>
        <v>2.8999999999999821</v>
      </c>
      <c r="C340" s="13">
        <f>IF(B340&lt;CALCULATIONS!$M$9,Alfa1*SIN(miia*B340)-Alfa2*SIN(miib*B340),CURRENTX)</f>
        <v>-59.113226556119479</v>
      </c>
      <c r="D340" s="14">
        <f>IF(B340&lt;CALCULATIONS!$M$9,-(Alfa1*COS(miia*B340)-Alfa2*COS(miib*B340)),CURRENTY)</f>
        <v>-34.017808142881776</v>
      </c>
      <c r="G340">
        <f t="shared" si="27"/>
        <v>290</v>
      </c>
      <c r="H340">
        <f t="shared" si="25"/>
        <v>2.8999999999999821</v>
      </c>
      <c r="I340" s="13">
        <f>IF(H340&lt;CALCULATIONS!$M$9,Aktina*SIN(epsilon*H340)*COS(D*H340),Aktina*SIN(epsilon*XRONOS)*COS(D*XRONOS))</f>
        <v>57.977728630406418</v>
      </c>
      <c r="J340" s="14">
        <f>IF(H340&lt;CALCULATIONS!$M$9,Aktina*COS(epsilon*H340)*COS(D*H340),Aktina*COS(epsilon*XRONOS)*COS(D*XRONOS))</f>
        <v>-22.010708798398074</v>
      </c>
    </row>
    <row r="341" spans="1:10">
      <c r="A341">
        <f t="shared" si="26"/>
        <v>291</v>
      </c>
      <c r="B341">
        <f t="shared" si="24"/>
        <v>2.9099999999999819</v>
      </c>
      <c r="C341" s="13">
        <f>IF(B341&lt;CALCULATIONS!$M$9,Alfa1*SIN(miia*B341)-Alfa2*SIN(miib*B341),CURRENTX)</f>
        <v>-59.896091227630137</v>
      </c>
      <c r="D341" s="14">
        <f>IF(B341&lt;CALCULATIONS!$M$9,-(Alfa1*COS(miia*B341)-Alfa2*COS(miib*B341)),CURRENTY)</f>
        <v>-34.54452129465696</v>
      </c>
      <c r="G341">
        <f t="shared" si="27"/>
        <v>291</v>
      </c>
      <c r="H341">
        <f t="shared" si="25"/>
        <v>2.9099999999999819</v>
      </c>
      <c r="I341" s="13">
        <f>IF(H341&lt;CALCULATIONS!$M$9,Aktina*SIN(epsilon*H341)*COS(D*H341),Aktina*SIN(epsilon*XRONOS)*COS(D*XRONOS))</f>
        <v>60.611542398496177</v>
      </c>
      <c r="J341" s="14">
        <f>IF(H341&lt;CALCULATIONS!$M$9,Aktina*COS(epsilon*H341)*COS(D*H341),Aktina*COS(epsilon*XRONOS)*COS(D*XRONOS))</f>
        <v>-26.548073891780994</v>
      </c>
    </row>
    <row r="342" spans="1:10">
      <c r="A342">
        <f t="shared" si="26"/>
        <v>292</v>
      </c>
      <c r="B342">
        <f t="shared" si="24"/>
        <v>2.9199999999999817</v>
      </c>
      <c r="C342" s="13">
        <f>IF(B342&lt;CALCULATIONS!$M$9,Alfa1*SIN(miia*B342)-Alfa2*SIN(miib*B342),CURRENTX)</f>
        <v>-60.400755868613857</v>
      </c>
      <c r="D342" s="14">
        <f>IF(B342&lt;CALCULATIONS!$M$9,-(Alfa1*COS(miia*B342)-Alfa2*COS(miib*B342)),CURRENTY)</f>
        <v>-34.866352880465598</v>
      </c>
      <c r="G342">
        <f t="shared" si="27"/>
        <v>292</v>
      </c>
      <c r="H342">
        <f t="shared" si="25"/>
        <v>2.9199999999999817</v>
      </c>
      <c r="I342" s="13">
        <f>IF(H342&lt;CALCULATIONS!$M$9,Aktina*SIN(epsilon*H342)*COS(D*H342),Aktina*SIN(epsilon*XRONOS)*COS(D*XRONOS))</f>
        <v>61.597503716182892</v>
      </c>
      <c r="J342" s="14">
        <f>IF(H342&lt;CALCULATIONS!$M$9,Aktina*COS(epsilon*H342)*COS(D*H342),Aktina*COS(epsilon*XRONOS)*COS(D*XRONOS))</f>
        <v>-30.736059556990991</v>
      </c>
    </row>
    <row r="343" spans="1:10">
      <c r="A343">
        <f t="shared" si="26"/>
        <v>293</v>
      </c>
      <c r="B343">
        <f t="shared" si="24"/>
        <v>2.9299999999999815</v>
      </c>
      <c r="C343" s="13">
        <f>IF(B343&lt;CALCULATIONS!$M$9,Alfa1*SIN(miia*B343)-Alfa2*SIN(miib*B343),CURRENTX)</f>
        <v>-60.614766921253235</v>
      </c>
      <c r="D343" s="14">
        <f>IF(B343&lt;CALCULATIONS!$M$9,-(Alfa1*COS(miia*B343)-Alfa2*COS(miib*B343)),CURRENTY)</f>
        <v>-34.995918381583884</v>
      </c>
      <c r="G343">
        <f t="shared" si="27"/>
        <v>293</v>
      </c>
      <c r="H343">
        <f t="shared" si="25"/>
        <v>2.9299999999999815</v>
      </c>
      <c r="I343" s="13">
        <f>IF(H343&lt;CALCULATIONS!$M$9,Aktina*SIN(epsilon*H343)*COS(D*H343),Aktina*SIN(epsilon*XRONOS)*COS(D*XRONOS))</f>
        <v>60.963248666963068</v>
      </c>
      <c r="J343" s="14">
        <f>IF(H343&lt;CALCULATIONS!$M$9,Aktina*COS(epsilon*H343)*COS(D*H343),Aktina*COS(epsilon*XRONOS)*COS(D*XRONOS))</f>
        <v>-34.327436110515528</v>
      </c>
    </row>
    <row r="344" spans="1:10">
      <c r="A344">
        <f t="shared" si="26"/>
        <v>294</v>
      </c>
      <c r="B344">
        <f t="shared" si="24"/>
        <v>2.9399999999999813</v>
      </c>
      <c r="C344" s="13">
        <f>IF(B344&lt;CALCULATIONS!$M$9,Alfa1*SIN(miia*B344)-Alfa2*SIN(miib*B344),CURRENTX)</f>
        <v>-60.527792978241699</v>
      </c>
      <c r="D344" s="14">
        <f>IF(B344&lt;CALCULATIONS!$M$9,-(Alfa1*COS(miia*B344)-Alfa2*COS(miib*B344)),CURRENTY)</f>
        <v>-34.947364152280436</v>
      </c>
      <c r="G344">
        <f t="shared" si="27"/>
        <v>294</v>
      </c>
      <c r="H344">
        <f t="shared" si="25"/>
        <v>2.9399999999999813</v>
      </c>
      <c r="I344" s="13">
        <f>IF(H344&lt;CALCULATIONS!$M$9,Aktina*SIN(epsilon*H344)*COS(D*H344),Aktina*SIN(epsilon*XRONOS)*COS(D*XRONOS))</f>
        <v>58.792658390779792</v>
      </c>
      <c r="J344" s="14">
        <f>IF(H344&lt;CALCULATIONS!$M$9,Aktina*COS(epsilon*H344)*COS(D*H344),Aktina*COS(epsilon*XRONOS)*COS(D*XRONOS))</f>
        <v>-37.092476623278742</v>
      </c>
    </row>
    <row r="345" spans="1:10">
      <c r="A345">
        <f t="shared" si="26"/>
        <v>295</v>
      </c>
      <c r="B345">
        <f t="shared" si="24"/>
        <v>2.9499999999999811</v>
      </c>
      <c r="C345" s="13">
        <f>IF(B345&lt;CALCULATIONS!$M$9,Alfa1*SIN(miia*B345)-Alfa2*SIN(miib*B345),CURRENTX)</f>
        <v>-60.131748489222346</v>
      </c>
      <c r="D345" s="14">
        <f>IF(B345&lt;CALCULATIONS!$M$9,-(Alfa1*COS(miia*B345)-Alfa2*COS(miib*B345)),CURRENTY)</f>
        <v>-34.736187479837291</v>
      </c>
      <c r="G345">
        <f t="shared" si="27"/>
        <v>295</v>
      </c>
      <c r="H345">
        <f t="shared" si="25"/>
        <v>2.9499999999999811</v>
      </c>
      <c r="I345" s="13">
        <f>IF(H345&lt;CALCULATIONS!$M$9,Aktina*SIN(epsilon*H345)*COS(D*H345),Aktina*SIN(epsilon*XRONOS)*COS(D*XRONOS))</f>
        <v>55.22192954188116</v>
      </c>
      <c r="J345" s="14">
        <f>IF(H345&lt;CALCULATIONS!$M$9,Aktina*COS(epsilon*H345)*COS(D*H345),Aktina*COS(epsilon*XRONOS)*COS(D*XRONOS))</f>
        <v>-38.828980188139347</v>
      </c>
    </row>
    <row r="346" spans="1:10">
      <c r="A346">
        <f t="shared" si="26"/>
        <v>296</v>
      </c>
      <c r="B346">
        <f t="shared" si="24"/>
        <v>2.9599999999999809</v>
      </c>
      <c r="C346" s="13">
        <f>IF(B346&lt;CALCULATIONS!$M$9,Alfa1*SIN(miia*B346)-Alfa2*SIN(miib*B346),CURRENTX)</f>
        <v>-59.42089693068408</v>
      </c>
      <c r="D346" s="14">
        <f>IF(B346&lt;CALCULATIONS!$M$9,-(Alfa1*COS(miia*B346)-Alfa2*COS(miib*B346)),CURRENTY)</f>
        <v>-34.379044218222589</v>
      </c>
      <c r="G346">
        <f t="shared" si="27"/>
        <v>296</v>
      </c>
      <c r="H346">
        <f t="shared" si="25"/>
        <v>2.9599999999999809</v>
      </c>
      <c r="I346" s="13">
        <f>IF(H346&lt;CALCULATIONS!$M$9,Aktina*SIN(epsilon*H346)*COS(D*H346),Aktina*SIN(epsilon*XRONOS)*COS(D*XRONOS))</f>
        <v>50.433648351025241</v>
      </c>
      <c r="J346" s="14">
        <f>IF(H346&lt;CALCULATIONS!$M$9,Aktina*COS(epsilon*H346)*COS(D*H346),Aktina*COS(epsilon*XRONOS)*COS(D*XRONOS))</f>
        <v>-39.37125194051135</v>
      </c>
    </row>
    <row r="347" spans="1:10">
      <c r="A347">
        <f t="shared" si="26"/>
        <v>297</v>
      </c>
      <c r="B347">
        <f t="shared" si="24"/>
        <v>2.9699999999999807</v>
      </c>
      <c r="C347" s="13">
        <f>IF(B347&lt;CALCULATIONS!$M$9,Alfa1*SIN(miia*B347)-Alfa2*SIN(miib*B347),CURRENTX)</f>
        <v>-58.391932352532727</v>
      </c>
      <c r="D347" s="14">
        <f>IF(B347&lt;CALCULATIONS!$M$9,-(Alfa1*COS(miia*B347)-Alfa2*COS(miib*B347)),CURRENTY)</f>
        <v>-33.893546011262586</v>
      </c>
      <c r="G347">
        <f t="shared" si="27"/>
        <v>297</v>
      </c>
      <c r="H347">
        <f t="shared" si="25"/>
        <v>2.9699999999999807</v>
      </c>
      <c r="I347" s="13">
        <f>IF(H347&lt;CALCULATIONS!$M$9,Aktina*SIN(epsilon*H347)*COS(D*H347),Aktina*SIN(epsilon*XRONOS)*COS(D*XRONOS))</f>
        <v>44.649109498406958</v>
      </c>
      <c r="J347" s="14">
        <f>IF(H347&lt;CALCULATIONS!$M$9,Aktina*COS(epsilon*H347)*COS(D*H347),Aktina*COS(epsilon*XRONOS)*COS(D*XRONOS))</f>
        <v>-38.597672645592787</v>
      </c>
    </row>
    <row r="348" spans="1:10">
      <c r="A348">
        <f t="shared" si="26"/>
        <v>298</v>
      </c>
      <c r="B348">
        <f t="shared" si="24"/>
        <v>2.9799999999999804</v>
      </c>
      <c r="C348" s="13">
        <f>IF(B348&lt;CALCULATIONS!$M$9,Alfa1*SIN(miia*B348)-Alfa2*SIN(miib*B348),CURRENTX)</f>
        <v>-57.044038425990635</v>
      </c>
      <c r="D348" s="14">
        <f>IF(B348&lt;CALCULATIONS!$M$9,-(Alfa1*COS(miia*B348)-Alfa2*COS(miib*B348)),CURRENTY)</f>
        <v>-33.298049222265732</v>
      </c>
      <c r="G348">
        <f t="shared" si="27"/>
        <v>298</v>
      </c>
      <c r="H348">
        <f t="shared" si="25"/>
        <v>2.9799999999999804</v>
      </c>
      <c r="I348" s="13">
        <f>IF(H348&lt;CALCULATIONS!$M$9,Aktina*SIN(epsilon*H348)*COS(D*H348),Aktina*SIN(epsilon*XRONOS)*COS(D*XRONOS))</f>
        <v>38.119190036157946</v>
      </c>
      <c r="J348" s="14">
        <f>IF(H348&lt;CALCULATIONS!$M$9,Aktina*COS(epsilon*H348)*COS(D*H348),Aktina*COS(epsilon*XRONOS)*COS(D*XRONOS))</f>
        <v>-36.43654644611815</v>
      </c>
    </row>
    <row r="349" spans="1:10">
      <c r="A349">
        <f t="shared" si="26"/>
        <v>299</v>
      </c>
      <c r="B349">
        <f t="shared" si="24"/>
        <v>2.9899999999999802</v>
      </c>
      <c r="C349" s="13">
        <f>IF(B349&lt;CALCULATIONS!$M$9,Alfa1*SIN(miia*B349)-Alfa2*SIN(miib*B349),CURRENTX)</f>
        <v>-55.378924337811391</v>
      </c>
      <c r="D349" s="14">
        <f>IF(B349&lt;CALCULATIONS!$M$9,-(Alfa1*COS(miia*B349)-Alfa2*COS(miib*B349)),CURRENTY)</f>
        <v>-32.611437766777449</v>
      </c>
      <c r="G349">
        <f t="shared" si="27"/>
        <v>299</v>
      </c>
      <c r="H349">
        <f t="shared" si="25"/>
        <v>2.9899999999999802</v>
      </c>
      <c r="I349" s="13">
        <f>IF(H349&lt;CALCULATIONS!$M$9,Aktina*SIN(epsilon*H349)*COS(D*H349),Aktina*SIN(epsilon*XRONOS)*COS(D*XRONOS))</f>
        <v>31.114145223368006</v>
      </c>
      <c r="J349" s="14">
        <f>IF(H349&lt;CALCULATIONS!$M$9,Aktina*COS(epsilon*H349)*COS(D*H349),Aktina*COS(epsilon*XRONOS)*COS(D*XRONOS))</f>
        <v>-32.869983655981152</v>
      </c>
    </row>
    <row r="350" spans="1:10">
      <c r="A350">
        <f t="shared" si="26"/>
        <v>300</v>
      </c>
      <c r="B350">
        <f t="shared" si="24"/>
        <v>2.99999999999998</v>
      </c>
      <c r="C350" s="13">
        <f>IF(B350&lt;CALCULATIONS!$M$9,Alfa1*SIN(miia*B350)-Alfa2*SIN(miib*B350),CURRENTX)</f>
        <v>-53.400837102836469</v>
      </c>
      <c r="D350" s="14">
        <f>IF(B350&lt;CALCULATIONS!$M$9,-(Alfa1*COS(miia*B350)-Alfa2*COS(miib*B350)),CURRENTY)</f>
        <v>-31.852902102702931</v>
      </c>
      <c r="G350">
        <f t="shared" si="27"/>
        <v>300</v>
      </c>
      <c r="H350">
        <f t="shared" si="25"/>
        <v>2.99999999999998</v>
      </c>
      <c r="I350" s="13">
        <f>IF(H350&lt;CALCULATIONS!$M$9,Aktina*SIN(epsilon*H350)*COS(D*H350),Aktina*SIN(epsilon*XRONOS)*COS(D*XRONOS))</f>
        <v>23.912735104686917</v>
      </c>
      <c r="J350" s="14">
        <f>IF(H350&lt;CALCULATIONS!$M$9,Aktina*COS(epsilon*H350)*COS(D*H350),Aktina*COS(epsilon*XRONOS)*COS(D*XRONOS))</f>
        <v>-27.935653568476155</v>
      </c>
    </row>
    <row r="351" spans="1:10">
      <c r="A351">
        <f t="shared" si="26"/>
        <v>301</v>
      </c>
      <c r="B351">
        <f t="shared" si="24"/>
        <v>3.0099999999999798</v>
      </c>
      <c r="C351" s="13">
        <f>IF(B351&lt;CALCULATIONS!$M$9,Alfa1*SIN(miia*B351)-Alfa2*SIN(miib*B351),CURRENTX)</f>
        <v>-51.116550098410954</v>
      </c>
      <c r="D351" s="14">
        <f>IF(B351&lt;CALCULATIONS!$M$9,-(Alfa1*COS(miia*B351)-Alfa2*COS(miib*B351)),CURRENTY)</f>
        <v>-31.041716666858587</v>
      </c>
      <c r="G351">
        <f t="shared" si="27"/>
        <v>301</v>
      </c>
      <c r="H351">
        <f t="shared" si="25"/>
        <v>3.0099999999999798</v>
      </c>
      <c r="I351" s="13">
        <f>IF(H351&lt;CALCULATIONS!$M$9,Aktina*SIN(epsilon*H351)*COS(D*H351),Aktina*SIN(epsilon*XRONOS)*COS(D*XRONOS))</f>
        <v>16.791116312644924</v>
      </c>
      <c r="J351" s="14">
        <f>IF(H351&lt;CALCULATIONS!$M$9,Aktina*COS(epsilon*H351)*COS(D*H351),Aktina*COS(epsilon*XRONOS)*COS(D*XRONOS))</f>
        <v>-21.726327012852625</v>
      </c>
    </row>
    <row r="352" spans="1:10">
      <c r="A352">
        <f t="shared" si="26"/>
        <v>302</v>
      </c>
      <c r="B352">
        <f t="shared" si="24"/>
        <v>3.0199999999999796</v>
      </c>
      <c r="C352" s="13">
        <f>IF(B352&lt;CALCULATIONS!$M$9,Alfa1*SIN(miia*B352)-Alfa2*SIN(miib*B352),CURRENTX)</f>
        <v>-48.535327857811552</v>
      </c>
      <c r="D352" s="14">
        <f>IF(B352&lt;CALCULATIONS!$M$9,-(Alfa1*COS(miia*B352)-Alfa2*COS(miib*B352)),CURRENTY)</f>
        <v>-30.197018058763518</v>
      </c>
      <c r="G352">
        <f t="shared" si="27"/>
        <v>302</v>
      </c>
      <c r="H352">
        <f t="shared" si="25"/>
        <v>3.0199999999999796</v>
      </c>
      <c r="I352" s="13">
        <f>IF(H352&lt;CALCULATIONS!$M$9,Aktina*SIN(epsilon*H352)*COS(D*H352),Aktina*SIN(epsilon*XRONOS)*COS(D*XRONOS))</f>
        <v>10.011941891668776</v>
      </c>
      <c r="J352" s="14">
        <f>IF(H352&lt;CALCULATIONS!$M$9,Aktina*COS(epsilon*H352)*COS(D*H352),Aktina*COS(epsilon*XRONOS)*COS(D*XRONOS))</f>
        <v>-14.387216461587872</v>
      </c>
    </row>
    <row r="353" spans="1:10">
      <c r="A353">
        <f t="shared" si="26"/>
        <v>303</v>
      </c>
      <c r="B353">
        <f t="shared" si="24"/>
        <v>3.0299999999999794</v>
      </c>
      <c r="C353" s="13">
        <f>IF(B353&lt;CALCULATIONS!$M$9,Alfa1*SIN(miia*B353)-Alfa2*SIN(miib*B353),CURRENTX)</f>
        <v>-45.668867393299465</v>
      </c>
      <c r="D353" s="14">
        <f>IF(B353&lt;CALCULATIONS!$M$9,-(Alfa1*COS(miia*B353)-Alfa2*COS(miib*B353)),CURRENTY)</f>
        <v>-29.337586261050969</v>
      </c>
      <c r="G353">
        <f t="shared" si="27"/>
        <v>303</v>
      </c>
      <c r="H353">
        <f t="shared" si="25"/>
        <v>3.0299999999999794</v>
      </c>
      <c r="I353" s="13">
        <f>IF(H353&lt;CALCULATIONS!$M$9,Aktina*SIN(epsilon*H353)*COS(D*H353),Aktina*SIN(epsilon*XRONOS)*COS(D*XRONOS))</f>
        <v>3.8141026071452164</v>
      </c>
      <c r="J353" s="14">
        <f>IF(H353&lt;CALCULATIONS!$M$9,Aktina*COS(epsilon*H353)*COS(D*H353),Aktina*COS(epsilon*XRONOS)*COS(D*XRONOS))</f>
        <v>-6.1112093526813371</v>
      </c>
    </row>
    <row r="354" spans="1:10">
      <c r="A354">
        <f t="shared" si="26"/>
        <v>304</v>
      </c>
      <c r="B354">
        <f t="shared" si="24"/>
        <v>3.0399999999999792</v>
      </c>
      <c r="C354" s="13">
        <f>IF(B354&lt;CALCULATIONS!$M$9,Alfa1*SIN(miia*B354)-Alfa2*SIN(miib*B354),CURRENTX)</f>
        <v>-42.53121655036837</v>
      </c>
      <c r="D354" s="14">
        <f>IF(B354&lt;CALCULATIONS!$M$9,-(Alfa1*COS(miia*B354)-Alfa2*COS(miib*B354)),CURRENTY)</f>
        <v>-28.481631151391277</v>
      </c>
      <c r="G354">
        <f t="shared" si="27"/>
        <v>304</v>
      </c>
      <c r="H354">
        <f t="shared" si="25"/>
        <v>3.0399999999999792</v>
      </c>
      <c r="I354" s="13">
        <f>IF(H354&lt;CALCULATIONS!$M$9,Aktina*SIN(epsilon*H354)*COS(D*H354),Aktina*SIN(epsilon*XRONOS)*COS(D*XRONOS))</f>
        <v>-1.5964834016302523</v>
      </c>
      <c r="J354" s="14">
        <f>IF(H354&lt;CALCULATIONS!$M$9,Aktina*COS(epsilon*H354)*COS(D*H354),Aktina*COS(epsilon*XRONOS)*COS(D*XRONOS))</f>
        <v>2.8678255569611992</v>
      </c>
    </row>
    <row r="355" spans="1:10">
      <c r="A355">
        <f t="shared" si="26"/>
        <v>305</v>
      </c>
      <c r="B355">
        <f t="shared" si="24"/>
        <v>3.049999999999979</v>
      </c>
      <c r="C355" s="13">
        <f>IF(B355&lt;CALCULATIONS!$M$9,Alfa1*SIN(miia*B355)-Alfa2*SIN(miib*B355),CURRENTX)</f>
        <v>-39.138670120915855</v>
      </c>
      <c r="D355" s="14">
        <f>IF(B355&lt;CALCULATIONS!$M$9,-(Alfa1*COS(miia*B355)-Alfa2*COS(miib*B355)),CURRENTY)</f>
        <v>-27.646586503626885</v>
      </c>
      <c r="G355">
        <f t="shared" si="27"/>
        <v>305</v>
      </c>
      <c r="H355">
        <f t="shared" si="25"/>
        <v>3.049999999999979</v>
      </c>
      <c r="I355" s="13">
        <f>IF(H355&lt;CALCULATIONS!$M$9,Aktina*SIN(epsilon*H355)*COS(D*H355),Aktina*SIN(epsilon*XRONOS)*COS(D*XRONOS))</f>
        <v>-6.0546685692805715</v>
      </c>
      <c r="J355" s="14">
        <f>IF(H355&lt;CALCULATIONS!$M$9,Aktina*COS(epsilon*H355)*COS(D*H355),Aktina*COS(epsilon*XRONOS)*COS(D*XRONOS))</f>
        <v>12.283401905863219</v>
      </c>
    </row>
    <row r="356" spans="1:10">
      <c r="A356">
        <f t="shared" si="26"/>
        <v>306</v>
      </c>
      <c r="B356">
        <f t="shared" si="24"/>
        <v>3.0599999999999787</v>
      </c>
      <c r="C356" s="13">
        <f>IF(B356&lt;CALCULATIONS!$M$9,Alfa1*SIN(miia*B356)-Alfa2*SIN(miib*B356),CURRENTX)</f>
        <v>-35.509644662173713</v>
      </c>
      <c r="D356" s="14">
        <f>IF(B356&lt;CALCULATIONS!$M$9,-(Alfa1*COS(miia*B356)-Alfa2*COS(miib*B356)),CURRENTY)</f>
        <v>-26.848913596508979</v>
      </c>
      <c r="G356">
        <f t="shared" si="27"/>
        <v>306</v>
      </c>
      <c r="H356">
        <f t="shared" si="25"/>
        <v>3.0599999999999787</v>
      </c>
      <c r="I356" s="13">
        <f>IF(H356&lt;CALCULATIONS!$M$9,Aktina*SIN(epsilon*H356)*COS(D*H356),Aktina*SIN(epsilon*XRONOS)*COS(D*XRONOS))</f>
        <v>-9.4421546835327437</v>
      </c>
      <c r="J356" s="14">
        <f>IF(H356&lt;CALCULATIONS!$M$9,Aktina*COS(epsilon*H356)*COS(D*H356),Aktina*COS(epsilon*XRONOS)*COS(D*XRONOS))</f>
        <v>21.846125666083015</v>
      </c>
    </row>
    <row r="357" spans="1:10">
      <c r="A357">
        <f t="shared" si="26"/>
        <v>307</v>
      </c>
      <c r="B357">
        <f t="shared" si="24"/>
        <v>3.0699999999999785</v>
      </c>
      <c r="C357" s="13">
        <f>IF(B357&lt;CALCULATIONS!$M$9,Alfa1*SIN(miia*B357)-Alfa2*SIN(miib*B357),CURRENTX)</f>
        <v>-31.664533178106808</v>
      </c>
      <c r="D357" s="14">
        <f>IF(B357&lt;CALCULATIONS!$M$9,-(Alfa1*COS(miia*B357)-Alfa2*COS(miib*B357)),CURRENTY)</f>
        <v>-26.103916447797527</v>
      </c>
      <c r="G357">
        <f t="shared" si="27"/>
        <v>307</v>
      </c>
      <c r="H357">
        <f t="shared" si="25"/>
        <v>3.0699999999999785</v>
      </c>
      <c r="I357" s="13">
        <f>IF(H357&lt;CALCULATIONS!$M$9,Aktina*SIN(epsilon*H357)*COS(D*H357),Aktina*SIN(epsilon*XRONOS)*COS(D*XRONOS))</f>
        <v>-11.691615201144165</v>
      </c>
      <c r="J357" s="14">
        <f>IF(H357&lt;CALCULATIONS!$M$9,Aktina*COS(epsilon*H357)*COS(D*H357),Aktina*COS(epsilon*XRONOS)*COS(D*XRONOS))</f>
        <v>31.254373333210538</v>
      </c>
    </row>
    <row r="358" spans="1:10">
      <c r="A358">
        <f t="shared" si="26"/>
        <v>308</v>
      </c>
      <c r="B358">
        <f t="shared" si="24"/>
        <v>3.0799999999999783</v>
      </c>
      <c r="C358" s="13">
        <f>IF(B358&lt;CALCULATIONS!$M$9,Alfa1*SIN(miia*B358)-Alfa2*SIN(miib*B358),CURRENTX)</f>
        <v>-27.625541018542123</v>
      </c>
      <c r="D358" s="14">
        <f>IF(B358&lt;CALCULATIONS!$M$9,-(Alfa1*COS(miia*B358)-Alfa2*COS(miib*B358)),CURRENTY)</f>
        <v>-25.425570570559827</v>
      </c>
      <c r="G358">
        <f t="shared" si="27"/>
        <v>308</v>
      </c>
      <c r="H358">
        <f t="shared" si="25"/>
        <v>3.0799999999999783</v>
      </c>
      <c r="I358" s="13">
        <f>IF(H358&lt;CALCULATIONS!$M$9,Aktina*SIN(epsilon*H358)*COS(D*H358),Aktina*SIN(epsilon*XRONOS)*COS(D*XRONOS))</f>
        <v>-12.788702690496859</v>
      </c>
      <c r="J358" s="14">
        <f>IF(H358&lt;CALCULATIONS!$M$9,Aktina*COS(epsilon*H358)*COS(D*H358),Aktina*COS(epsilon*XRONOS)*COS(D*XRONOS))</f>
        <v>40.205521245720902</v>
      </c>
    </row>
    <row r="359" spans="1:10">
      <c r="A359">
        <f t="shared" si="26"/>
        <v>309</v>
      </c>
      <c r="B359">
        <f t="shared" si="24"/>
        <v>3.0899999999999781</v>
      </c>
      <c r="C359" s="13">
        <f>IF(B359&lt;CALCULATIONS!$M$9,Alfa1*SIN(miia*B359)-Alfa2*SIN(miib*B359),CURRENTX)</f>
        <v>-23.416504536542252</v>
      </c>
      <c r="D359" s="14">
        <f>IF(B359&lt;CALCULATIONS!$M$9,-(Alfa1*COS(miia*B359)-Alfa2*COS(miib*B359)),CURRENTY)</f>
        <v>-24.826367008495652</v>
      </c>
      <c r="G359">
        <f t="shared" si="27"/>
        <v>309</v>
      </c>
      <c r="H359">
        <f t="shared" si="25"/>
        <v>3.0899999999999781</v>
      </c>
      <c r="I359" s="13">
        <f>IF(H359&lt;CALCULATIONS!$M$9,Aktina*SIN(epsilon*H359)*COS(D*H359),Aktina*SIN(epsilon*XRONOS)*COS(D*XRONOS))</f>
        <v>-12.771868131367594</v>
      </c>
      <c r="J359" s="14">
        <f>IF(H359&lt;CALCULATIONS!$M$9,Aktina*COS(epsilon*H359)*COS(D*H359),Aktina*COS(epsilon*XRONOS)*COS(D*XRONOS))</f>
        <v>48.407286304119573</v>
      </c>
    </row>
    <row r="360" spans="1:10">
      <c r="A360">
        <f t="shared" si="26"/>
        <v>310</v>
      </c>
      <c r="B360">
        <f t="shared" si="24"/>
        <v>3.0999999999999779</v>
      </c>
      <c r="C360" s="13">
        <f>IF(B360&lt;CALCULATIONS!$M$9,Alfa1*SIN(miia*B360)-Alfa2*SIN(miib*B360),CURRENTX)</f>
        <v>-19.062694214645084</v>
      </c>
      <c r="D360" s="14">
        <f>IF(B360&lt;CALCULATIONS!$M$9,-(Alfa1*COS(miia*B360)-Alfa2*COS(miib*B360)),CURRENTY)</f>
        <v>-24.317173249443215</v>
      </c>
      <c r="G360">
        <f t="shared" si="27"/>
        <v>310</v>
      </c>
      <c r="H360">
        <f t="shared" si="25"/>
        <v>3.0999999999999779</v>
      </c>
      <c r="I360" s="13">
        <f>IF(H360&lt;CALCULATIONS!$M$9,Aktina*SIN(epsilon*H360)*COS(D*H360),Aktina*SIN(epsilon*XRONOS)*COS(D*XRONOS))</f>
        <v>-11.730006796418827</v>
      </c>
      <c r="J360" s="14">
        <f>IF(H360&lt;CALCULATIONS!$M$9,Aktina*COS(epsilon*H360)*COS(D*H360),Aktina*COS(epsilon*XRONOS)*COS(D*XRONOS))</f>
        <v>55.588733204469463</v>
      </c>
    </row>
    <row r="361" spans="1:10">
      <c r="A361">
        <f t="shared" si="26"/>
        <v>311</v>
      </c>
      <c r="B361">
        <f t="shared" si="24"/>
        <v>3.1099999999999777</v>
      </c>
      <c r="C361" s="13">
        <f>IF(B361&lt;CALCULATIONS!$M$9,Alfa1*SIN(miia*B361)-Alfa2*SIN(miib*B361),CURRENTX)</f>
        <v>-14.590604123860953</v>
      </c>
      <c r="D361" s="14">
        <f>IF(B361&lt;CALCULATIONS!$M$9,-(Alfa1*COS(miia*B361)-Alfa2*COS(miib*B361)),CURRENTY)</f>
        <v>-23.907112442464907</v>
      </c>
      <c r="G361">
        <f t="shared" si="27"/>
        <v>311</v>
      </c>
      <c r="H361">
        <f t="shared" si="25"/>
        <v>3.1099999999999777</v>
      </c>
      <c r="I361" s="13">
        <f>IF(H361&lt;CALCULATIONS!$M$9,Aktina*SIN(epsilon*H361)*COS(D*H361),Aktina*SIN(epsilon*XRONOS)*COS(D*XRONOS))</f>
        <v>-9.7980327708401216</v>
      </c>
      <c r="J361" s="14">
        <f>IF(H361&lt;CALCULATIONS!$M$9,Aktina*COS(epsilon*H361)*COS(D*H361),Aktina*COS(epsilon*XRONOS)*COS(D*XRONOS))</f>
        <v>61.510515808977523</v>
      </c>
    </row>
    <row r="362" spans="1:10">
      <c r="A362">
        <f t="shared" si="26"/>
        <v>312</v>
      </c>
      <c r="B362">
        <f t="shared" si="24"/>
        <v>3.1199999999999775</v>
      </c>
      <c r="C362" s="13">
        <f>IF(B362&lt;CALCULATIONS!$M$9,Alfa1*SIN(miia*B362)-Alfa2*SIN(miib*B362),CURRENTX)</f>
        <v>-10.027729714221728</v>
      </c>
      <c r="D362" s="14">
        <f>IF(B362&lt;CALCULATIONS!$M$9,-(Alfa1*COS(miia*B362)-Alfa2*COS(miib*B362)),CURRENTY)</f>
        <v>-23.603462155825845</v>
      </c>
      <c r="G362">
        <f t="shared" si="27"/>
        <v>312</v>
      </c>
      <c r="H362">
        <f t="shared" si="25"/>
        <v>3.1199999999999775</v>
      </c>
      <c r="I362" s="13">
        <f>IF(H362&lt;CALCULATIONS!$M$9,Aktina*SIN(epsilon*H362)*COS(D*H362),Aktina*SIN(epsilon*XRONOS)*COS(D*XRONOS))</f>
        <v>-7.1505673477953975</v>
      </c>
      <c r="J362" s="14">
        <f>IF(H362&lt;CALCULATIONS!$M$9,Aktina*COS(epsilon*H362)*COS(D*H362),Aktina*COS(epsilon*XRONOS)*COS(D*XRONOS))</f>
        <v>65.973949957494028</v>
      </c>
    </row>
    <row r="363" spans="1:10">
      <c r="A363">
        <f t="shared" si="26"/>
        <v>313</v>
      </c>
      <c r="B363">
        <f t="shared" si="24"/>
        <v>3.1299999999999772</v>
      </c>
      <c r="C363" s="13">
        <f>IF(B363&lt;CALCULATIONS!$M$9,Alfa1*SIN(miia*B363)-Alfa2*SIN(miib*B363),CURRENTX)</f>
        <v>-5.4023360508711855</v>
      </c>
      <c r="D363" s="14">
        <f>IF(B363&lt;CALCULATIONS!$M$9,-(Alfa1*COS(miia*B363)-Alfa2*COS(miib*B363)),CURRENTY)</f>
        <v>-23.411573712653109</v>
      </c>
      <c r="G363">
        <f t="shared" si="27"/>
        <v>313</v>
      </c>
      <c r="H363">
        <f t="shared" si="25"/>
        <v>3.1299999999999772</v>
      </c>
      <c r="I363" s="13">
        <f>IF(H363&lt;CALCULATIONS!$M$9,Aktina*SIN(epsilon*H363)*COS(D*H363),Aktina*SIN(epsilon*XRONOS)*COS(D*XRONOS))</f>
        <v>-3.9940022457183755</v>
      </c>
      <c r="J363" s="14">
        <f>IF(H363&lt;CALCULATIONS!$M$9,Aktina*COS(epsilon*H363)*COS(D*H363),Aktina*COS(epsilon*XRONOS)*COS(D*XRONOS))</f>
        <v>68.828560703295935</v>
      </c>
    </row>
    <row r="364" spans="1:10">
      <c r="A364">
        <f t="shared" si="26"/>
        <v>314</v>
      </c>
      <c r="B364">
        <f t="shared" si="24"/>
        <v>3.139999999999977</v>
      </c>
      <c r="C364" s="13">
        <f>IF(B364&lt;CALCULATIONS!$M$9,Alfa1*SIN(miia*B364)-Alfa2*SIN(miib*B364),CURRENTX)</f>
        <v>-0.74321870402339452</v>
      </c>
      <c r="D364" s="14">
        <f>IF(B364&lt;CALCULATIONS!$M$9,-(Alfa1*COS(miia*B364)-Alfa2*COS(miib*B364)),CURRENTY)</f>
        <v>-23.334812930116303</v>
      </c>
      <c r="G364">
        <f t="shared" si="27"/>
        <v>314</v>
      </c>
      <c r="H364">
        <f t="shared" si="25"/>
        <v>3.139999999999977</v>
      </c>
      <c r="I364" s="13">
        <f>IF(H364&lt;CALCULATIONS!$M$9,Aktina*SIN(epsilon*H364)*COS(D*H364),Aktina*SIN(epsilon*XRONOS)*COS(D*XRONOS))</f>
        <v>-0.55726380563963929</v>
      </c>
      <c r="J364" s="14">
        <f>IF(H364&lt;CALCULATIONS!$M$9,Aktina*COS(epsilon*H364)*COS(D*H364),Aktina*COS(epsilon*XRONOS)*COS(D*XRONOS))</f>
        <v>69.977806822309745</v>
      </c>
    </row>
    <row r="365" spans="1:10">
      <c r="A365">
        <f t="shared" si="26"/>
        <v>315</v>
      </c>
      <c r="B365">
        <f t="shared" si="24"/>
        <v>3.1499999999999768</v>
      </c>
      <c r="C365" s="13">
        <f>IF(B365&lt;CALCULATIONS!$M$9,Alfa1*SIN(miia*B365)-Alfa2*SIN(miib*B365),CURRENTX)</f>
        <v>3.9205404263425772</v>
      </c>
      <c r="D365" s="14">
        <f>IF(B365&lt;CALCULATIONS!$M$9,-(Alfa1*COS(miia*B365)-Alfa2*COS(miib*B365)),CURRENTY)</f>
        <v>-23.374522868721115</v>
      </c>
      <c r="G365">
        <f t="shared" si="27"/>
        <v>315</v>
      </c>
      <c r="H365">
        <f t="shared" si="25"/>
        <v>3.1499999999999768</v>
      </c>
      <c r="I365" s="13">
        <f>IF(H365&lt;CALCULATIONS!$M$9,Aktina*SIN(epsilon*H365)*COS(D*H365),Aktina*SIN(epsilon*XRONOS)*COS(D*XRONOS))</f>
        <v>2.9183435613792206</v>
      </c>
      <c r="J365" s="14">
        <f>IF(H365&lt;CALCULATIONS!$M$9,Aktina*COS(epsilon*H365)*COS(D*H365),Aktina*COS(epsilon*XRONOS)*COS(D*XRONOS))</f>
        <v>69.382757119892005</v>
      </c>
    </row>
    <row r="366" spans="1:10">
      <c r="A366">
        <f t="shared" si="26"/>
        <v>316</v>
      </c>
      <c r="B366">
        <f t="shared" si="24"/>
        <v>3.1599999999999766</v>
      </c>
      <c r="C366" s="13">
        <f>IF(B366&lt;CALCULATIONS!$M$9,Alfa1*SIN(miia*B366)-Alfa2*SIN(miib*B366),CURRENTX)</f>
        <v>8.5598200201613679</v>
      </c>
      <c r="D366" s="14">
        <f>IF(B366&lt;CALCULATIONS!$M$9,-(Alfa1*COS(miia*B366)-Alfa2*COS(miib*B366)),CURRENTY)</f>
        <v>-23.530008972962392</v>
      </c>
      <c r="G366">
        <f t="shared" si="27"/>
        <v>316</v>
      </c>
      <c r="H366">
        <f t="shared" si="25"/>
        <v>3.1599999999999766</v>
      </c>
      <c r="I366" s="13">
        <f>IF(H366&lt;CALCULATIONS!$M$9,Aktina*SIN(epsilon*H366)*COS(D*H366),Aktina*SIN(epsilon*XRONOS)*COS(D*XRONOS))</f>
        <v>6.1897994757671686</v>
      </c>
      <c r="J366" s="14">
        <f>IF(H366&lt;CALCULATIONS!$M$9,Aktina*COS(epsilon*H366)*COS(D*H366),Aktina*COS(epsilon*XRONOS)*COS(D*XRONOS))</f>
        <v>67.063573695851389</v>
      </c>
    </row>
    <row r="367" spans="1:10">
      <c r="A367">
        <f t="shared" si="26"/>
        <v>317</v>
      </c>
      <c r="B367">
        <f t="shared" si="24"/>
        <v>3.1699999999999764</v>
      </c>
      <c r="C367" s="13">
        <f>IF(B367&lt;CALCULATIONS!$M$9,Alfa1*SIN(miia*B367)-Alfa2*SIN(miib*B367),CURRENTX)</f>
        <v>13.145706623438432</v>
      </c>
      <c r="D367" s="14">
        <f>IF(B367&lt;CALCULATIONS!$M$9,-(Alfa1*COS(miia*B367)-Alfa2*COS(miib*B367)),CURRENTY)</f>
        <v>-23.798546755405411</v>
      </c>
      <c r="G367">
        <f t="shared" si="27"/>
        <v>317</v>
      </c>
      <c r="H367">
        <f t="shared" si="25"/>
        <v>3.1699999999999764</v>
      </c>
      <c r="I367" s="13">
        <f>IF(H367&lt;CALCULATIONS!$M$9,Aktina*SIN(epsilon*H367)*COS(D*H367),Aktina*SIN(epsilon*XRONOS)*COS(D*XRONOS))</f>
        <v>9.0230997636990988</v>
      </c>
      <c r="J367" s="14">
        <f>IF(H367&lt;CALCULATIONS!$M$9,Aktina*COS(epsilon*H367)*COS(D*H367),Aktina*COS(epsilon*XRONOS)*COS(D*XRONOS))</f>
        <v>63.098743722032907</v>
      </c>
    </row>
    <row r="368" spans="1:10">
      <c r="A368">
        <f t="shared" si="26"/>
        <v>318</v>
      </c>
      <c r="B368">
        <f t="shared" si="24"/>
        <v>3.1799999999999762</v>
      </c>
      <c r="C368" s="13">
        <f>IF(B368&lt;CALCULATIONS!$M$9,Alfa1*SIN(miia*B368)-Alfa2*SIN(miib*B368),CURRENTX)</f>
        <v>17.649739949272348</v>
      </c>
      <c r="D368" s="14">
        <f>IF(B368&lt;CALCULATIONS!$M$9,-(Alfa1*COS(miia*B368)-Alfa2*COS(miib*B368)),CURRENTY)</f>
        <v>-24.175411945558089</v>
      </c>
      <c r="G368">
        <f t="shared" si="27"/>
        <v>318</v>
      </c>
      <c r="H368">
        <f t="shared" si="25"/>
        <v>3.1799999999999762</v>
      </c>
      <c r="I368" s="13">
        <f>IF(H368&lt;CALCULATIONS!$M$9,Aktina*SIN(epsilon*H368)*COS(D*H368),Aktina*SIN(epsilon*XRONOS)*COS(D*XRONOS))</f>
        <v>11.203620417673466</v>
      </c>
      <c r="J368" s="14">
        <f>IF(H368&lt;CALCULATIONS!$M$9,Aktina*COS(epsilon*H368)*COS(D*H368),Aktina*COS(epsilon*XRONOS)*COS(D*XRONOS))</f>
        <v>57.622090003594728</v>
      </c>
    </row>
    <row r="369" spans="1:10">
      <c r="A369">
        <f t="shared" si="26"/>
        <v>319</v>
      </c>
      <c r="B369">
        <f t="shared" si="24"/>
        <v>3.189999999999976</v>
      </c>
      <c r="C369" s="13">
        <f>IF(B369&lt;CALCULATIONS!$M$9,Alfa1*SIN(miia*B369)-Alfa2*SIN(miib*B369),CURRENTX)</f>
        <v>22.044153851734571</v>
      </c>
      <c r="D369" s="14">
        <f>IF(B369&lt;CALCULATIONS!$M$9,-(Alfa1*COS(miia*B369)-Alfa2*COS(miib*B369)),CURRENTY)</f>
        <v>-24.653932794981461</v>
      </c>
      <c r="G369">
        <f t="shared" si="27"/>
        <v>319</v>
      </c>
      <c r="H369">
        <f t="shared" si="25"/>
        <v>3.189999999999976</v>
      </c>
      <c r="I369" s="13">
        <f>IF(H369&lt;CALCULATIONS!$M$9,Aktina*SIN(epsilon*H369)*COS(D*H369),Aktina*SIN(epsilon*XRONOS)*COS(D*XRONOS))</f>
        <v>12.545689824104628</v>
      </c>
      <c r="J369" s="14">
        <f>IF(H369&lt;CALCULATIONS!$M$9,Aktina*COS(epsilon*H369)*COS(D*H369),Aktina*COS(epsilon*XRONOS)*COS(D*XRONOS))</f>
        <v>50.817678108656239</v>
      </c>
    </row>
    <row r="370" spans="1:10">
      <c r="A370">
        <f t="shared" si="26"/>
        <v>320</v>
      </c>
      <c r="B370">
        <f t="shared" si="24"/>
        <v>3.1999999999999758</v>
      </c>
      <c r="C370" s="13">
        <f>IF(B370&lt;CALCULATIONS!$M$9,Alfa1*SIN(miia*B370)-Alfa2*SIN(miib*B370),CURRENTX)</f>
        <v>26.30211067333239</v>
      </c>
      <c r="D370" s="14">
        <f>IF(B370&lt;CALCULATIONS!$M$9,-(Alfa1*COS(miia*B370)-Alfa2*COS(miib*B370)),CURRENTY)</f>
        <v>-25.22556400327122</v>
      </c>
      <c r="G370">
        <f t="shared" si="27"/>
        <v>320</v>
      </c>
      <c r="H370">
        <f t="shared" si="25"/>
        <v>3.1999999999999758</v>
      </c>
      <c r="I370" s="13">
        <f>IF(H370&lt;CALCULATIONS!$M$9,Aktina*SIN(epsilon*H370)*COS(D*H370),Aktina*SIN(epsilon*XRONOS)*COS(D*XRONOS))</f>
        <v>12.900977493428933</v>
      </c>
      <c r="J370" s="14">
        <f>IF(H370&lt;CALCULATIONS!$M$9,Aktina*COS(epsilon*H370)*COS(D*H370),Aktina*COS(epsilon*XRONOS)*COS(D*XRONOS))</f>
        <v>42.912820682782332</v>
      </c>
    </row>
    <row r="371" spans="1:10">
      <c r="A371">
        <f t="shared" si="26"/>
        <v>321</v>
      </c>
      <c r="B371">
        <f t="shared" ref="B371:B434" si="28">B370+dt</f>
        <v>3.2099999999999755</v>
      </c>
      <c r="C371" s="13">
        <f>IF(B371&lt;CALCULATIONS!$M$9,Alfa1*SIN(miia*B371)-Alfa2*SIN(miib*B371),CURRENTX)</f>
        <v>30.397926732216881</v>
      </c>
      <c r="D371" s="14">
        <f>IF(B371&lt;CALCULATIONS!$M$9,-(Alfa1*COS(miia*B371)-Alfa2*COS(miib*B371)),CURRENTY)</f>
        <v>-25.879981508110035</v>
      </c>
      <c r="G371">
        <f t="shared" si="27"/>
        <v>321</v>
      </c>
      <c r="H371">
        <f t="shared" ref="H371:H434" si="29">H370+dt</f>
        <v>3.2099999999999755</v>
      </c>
      <c r="I371" s="13">
        <f>IF(H371&lt;CALCULATIONS!$M$9,Aktina*SIN(epsilon*H371)*COS(D*H371),Aktina*SIN(epsilon*XRONOS)*COS(D*XRONOS))</f>
        <v>12.165355002857456</v>
      </c>
      <c r="J371" s="14">
        <f>IF(H371&lt;CALCULATIONS!$M$9,Aktina*COS(epsilon*H371)*COS(D*H371),Aktina*COS(epsilon*XRONOS)*COS(D*XRONOS))</f>
        <v>34.16945442277877</v>
      </c>
    </row>
    <row r="372" spans="1:10">
      <c r="A372">
        <f t="shared" ref="A372:A435" si="30">A371+1</f>
        <v>322</v>
      </c>
      <c r="B372">
        <f t="shared" si="28"/>
        <v>3.2199999999999753</v>
      </c>
      <c r="C372" s="13">
        <f>IF(B372&lt;CALCULATIONS!$M$9,Alfa1*SIN(miia*B372)-Alfa2*SIN(miib*B372),CURRENTX)</f>
        <v>34.30728680278542</v>
      </c>
      <c r="D372" s="14">
        <f>IF(B372&lt;CALCULATIONS!$M$9,-(Alfa1*COS(miia*B372)-Alfa2*COS(miib*B372)),CURRENTY)</f>
        <v>-26.605197168764033</v>
      </c>
      <c r="G372">
        <f t="shared" ref="G372:G435" si="31">G371+1</f>
        <v>322</v>
      </c>
      <c r="H372">
        <f t="shared" si="29"/>
        <v>3.2199999999999753</v>
      </c>
      <c r="I372" s="13">
        <f>IF(H372&lt;CALCULATIONS!$M$9,Aktina*SIN(epsilon*H372)*COS(D*H372),Aktina*SIN(epsilon*XRONOS)*COS(D*XRONOS))</f>
        <v>10.283946160790734</v>
      </c>
      <c r="J372" s="14">
        <f>IF(H372&lt;CALCULATIONS!$M$9,Aktina*COS(epsilon*H372)*COS(D*H372),Aktina*COS(epsilon*XRONOS)*COS(D*XRONOS))</f>
        <v>24.874229094188205</v>
      </c>
    </row>
    <row r="373" spans="1:10">
      <c r="A373">
        <f t="shared" si="30"/>
        <v>323</v>
      </c>
      <c r="B373">
        <f t="shared" si="28"/>
        <v>3.2299999999999751</v>
      </c>
      <c r="C373" s="13">
        <f>IF(B373&lt;CALCULATIONS!$M$9,Alfa1*SIN(miia*B373)-Alfa2*SIN(miib*B373),CURRENTX)</f>
        <v>38.007445551990145</v>
      </c>
      <c r="D373" s="14">
        <f>IF(B373&lt;CALCULATIONS!$M$9,-(Alfa1*COS(miia*B373)-Alfa2*COS(miib*B373)),CURRENTY)</f>
        <v>-27.387692168327412</v>
      </c>
      <c r="G373">
        <f t="shared" si="31"/>
        <v>323</v>
      </c>
      <c r="H373">
        <f t="shared" si="29"/>
        <v>3.2299999999999751</v>
      </c>
      <c r="I373" s="13">
        <f>IF(H373&lt;CALCULATIONS!$M$9,Aktina*SIN(epsilon*H373)*COS(D*H373),Aktina*SIN(epsilon*XRONOS)*COS(D*XRONOS))</f>
        <v>7.2541560773347955</v>
      </c>
      <c r="J373" s="14">
        <f>IF(H373&lt;CALCULATIONS!$M$9,Aktina*COS(epsilon*H373)*COS(D*H373),Aktina*COS(epsilon*XRONOS)*COS(D*XRONOS))</f>
        <v>15.327698400438194</v>
      </c>
    </row>
    <row r="374" spans="1:10">
      <c r="A374">
        <f t="shared" si="30"/>
        <v>324</v>
      </c>
      <c r="B374">
        <f t="shared" si="28"/>
        <v>3.2399999999999749</v>
      </c>
      <c r="C374" s="13">
        <f>IF(B374&lt;CALCULATIONS!$M$9,Alfa1*SIN(miia*B374)-Alfa2*SIN(miib*B374),CURRENTX)</f>
        <v>41.477414022434957</v>
      </c>
      <c r="D374" s="14">
        <f>IF(B374&lt;CALCULATIONS!$M$9,-(Alfa1*COS(miia*B374)-Alfa2*COS(miib*B374)),CURRENTY)</f>
        <v>-28.212567767760245</v>
      </c>
      <c r="G374">
        <f t="shared" si="31"/>
        <v>324</v>
      </c>
      <c r="H374">
        <f t="shared" si="29"/>
        <v>3.2399999999999749</v>
      </c>
      <c r="I374" s="13">
        <f>IF(H374&lt;CALCULATIONS!$M$9,Aktina*SIN(epsilon*H374)*COS(D*H374),Aktina*SIN(epsilon*XRONOS)*COS(D*XRONOS))</f>
        <v>3.1265499751500907</v>
      </c>
      <c r="J374" s="14">
        <f>IF(H374&lt;CALCULATIONS!$M$9,Aktina*COS(epsilon*H374)*COS(D*H374),Aktina*COS(epsilon*XRONOS)*COS(D*XRONOS))</f>
        <v>5.8330374478307476</v>
      </c>
    </row>
    <row r="375" spans="1:10">
      <c r="A375">
        <f t="shared" si="30"/>
        <v>325</v>
      </c>
      <c r="B375">
        <f t="shared" si="28"/>
        <v>3.2499999999999747</v>
      </c>
      <c r="C375" s="13">
        <f>IF(B375&lt;CALCULATIONS!$M$9,Alfa1*SIN(miia*B375)-Alfa2*SIN(miib*B375),CURRENTX)</f>
        <v>44.698129400906581</v>
      </c>
      <c r="D375" s="14">
        <f>IF(B375&lt;CALCULATIONS!$M$9,-(Alfa1*COS(miia*B375)-Alfa2*COS(miib*B375)),CURRENTY)</f>
        <v>-29.063711866245395</v>
      </c>
      <c r="G375">
        <f t="shared" si="31"/>
        <v>325</v>
      </c>
      <c r="H375">
        <f t="shared" si="29"/>
        <v>3.2499999999999747</v>
      </c>
      <c r="I375" s="13">
        <f>IF(H375&lt;CALCULATIONS!$M$9,Aktina*SIN(epsilon*H375)*COS(D*H375),Aktina*SIN(epsilon*XRONOS)*COS(D*XRONOS))</f>
        <v>-1.9964610419364479</v>
      </c>
      <c r="J375" s="14">
        <f>IF(H375&lt;CALCULATIONS!$M$9,Aktina*COS(epsilon*H375)*COS(D*H375),Aktina*COS(epsilon*XRONOS)*COS(D*XRONOS))</f>
        <v>-3.3152703846661522</v>
      </c>
    </row>
    <row r="376" spans="1:10">
      <c r="A376">
        <f t="shared" si="30"/>
        <v>326</v>
      </c>
      <c r="B376">
        <f t="shared" si="28"/>
        <v>3.2599999999999745</v>
      </c>
      <c r="C376" s="13">
        <f>IF(B376&lt;CALCULATIONS!$M$9,Alfa1*SIN(miia*B376)-Alfa2*SIN(miib*B376),CURRENTX)</f>
        <v>47.652606475921502</v>
      </c>
      <c r="D376" s="14">
        <f>IF(B376&lt;CALCULATIONS!$M$9,-(Alfa1*COS(miia*B376)-Alfa2*COS(miib*B376)),CURRENTY)</f>
        <v>-29.923979659416968</v>
      </c>
      <c r="G376">
        <f t="shared" si="31"/>
        <v>326</v>
      </c>
      <c r="H376">
        <f t="shared" si="29"/>
        <v>3.2599999999999745</v>
      </c>
      <c r="I376" s="13">
        <f>IF(H376&lt;CALCULATIONS!$M$9,Aktina*SIN(epsilon*H376)*COS(D*H376),Aktina*SIN(epsilon*XRONOS)*COS(D*XRONOS))</f>
        <v>-7.9640818788929391</v>
      </c>
      <c r="J376" s="14">
        <f>IF(H376&lt;CALCULATIONS!$M$9,Aktina*COS(epsilon*H376)*COS(D*H376),Aktina*COS(epsilon*XRONOS)*COS(D*XRONOS))</f>
        <v>-11.842333880620366</v>
      </c>
    </row>
    <row r="377" spans="1:10">
      <c r="A377">
        <f t="shared" si="30"/>
        <v>327</v>
      </c>
      <c r="B377">
        <f t="shared" si="28"/>
        <v>3.2699999999999743</v>
      </c>
      <c r="C377" s="13">
        <f>IF(B377&lt;CALCULATIONS!$M$9,Alfa1*SIN(miia*B377)-Alfa2*SIN(miib*B377),CURRENTX)</f>
        <v>50.326069368476283</v>
      </c>
      <c r="D377" s="14">
        <f>IF(B377&lt;CALCULATIONS!$M$9,-(Alfa1*COS(miia*B377)-Alfa2*COS(miib*B377)),CURRENTY)</f>
        <v>-30.775386541212576</v>
      </c>
      <c r="G377">
        <f t="shared" si="31"/>
        <v>327</v>
      </c>
      <c r="H377">
        <f t="shared" si="29"/>
        <v>3.2699999999999743</v>
      </c>
      <c r="I377" s="13">
        <f>IF(H377&lt;CALCULATIONS!$M$9,Aktina*SIN(epsilon*H377)*COS(D*H377),Aktina*SIN(epsilon*XRONOS)*COS(D*XRONOS))</f>
        <v>-14.582611187396376</v>
      </c>
      <c r="J377" s="14">
        <f>IF(H377&lt;CALCULATIONS!$M$9,Aktina*COS(epsilon*H377)*COS(D*H377),Aktina*COS(epsilon*XRONOS)*COS(D*XRONOS))</f>
        <v>-19.502915550265126</v>
      </c>
    </row>
    <row r="378" spans="1:10">
      <c r="A378">
        <f t="shared" si="30"/>
        <v>328</v>
      </c>
      <c r="B378">
        <f t="shared" si="28"/>
        <v>3.279999999999974</v>
      </c>
      <c r="C378" s="13">
        <f>IF(B378&lt;CALCULATIONS!$M$9,Alfa1*SIN(miia*B378)-Alfa2*SIN(miib*B378),CURRENTX)</f>
        <v>52.706062314728428</v>
      </c>
      <c r="D378" s="14">
        <f>IF(B378&lt;CALCULATIONS!$M$9,-(Alfa1*COS(miia*B378)-Alfa2*COS(miib*B378)),CURRENTY)</f>
        <v>-31.599311267959493</v>
      </c>
      <c r="G378">
        <f t="shared" si="31"/>
        <v>328</v>
      </c>
      <c r="H378">
        <f t="shared" si="29"/>
        <v>3.279999999999974</v>
      </c>
      <c r="I378" s="13">
        <f>IF(H378&lt;CALCULATIONS!$M$9,Aktina*SIN(epsilon*H378)*COS(D*H378),Aktina*SIN(epsilon*XRONOS)*COS(D*XRONOS))</f>
        <v>-21.622721906988062</v>
      </c>
      <c r="J378" s="14">
        <f>IF(H378&lt;CALCULATIONS!$M$9,Aktina*COS(epsilon*H378)*COS(D*H378),Aktina*COS(epsilon*XRONOS)*COS(D*XRONOS))</f>
        <v>-26.090262168074474</v>
      </c>
    </row>
    <row r="379" spans="1:10">
      <c r="A379">
        <f t="shared" si="30"/>
        <v>329</v>
      </c>
      <c r="B379">
        <f t="shared" si="28"/>
        <v>3.2899999999999738</v>
      </c>
      <c r="C379" s="13">
        <f>IF(B379&lt;CALCULATIONS!$M$9,Alfa1*SIN(miia*B379)-Alfa2*SIN(miib*B379),CURRENTX)</f>
        <v>54.782538485810349</v>
      </c>
      <c r="D379" s="14">
        <f>IF(B379&lt;CALCULATIONS!$M$9,-(Alfa1*COS(miia*B379)-Alfa2*COS(miib*B379)),CURRENTY)</f>
        <v>-32.376707296087091</v>
      </c>
      <c r="G379">
        <f t="shared" si="31"/>
        <v>329</v>
      </c>
      <c r="H379">
        <f t="shared" si="29"/>
        <v>3.2899999999999738</v>
      </c>
      <c r="I379" s="13">
        <f>IF(H379&lt;CALCULATIONS!$M$9,Aktina*SIN(epsilon*H379)*COS(D*H379),Aktina*SIN(epsilon*XRONOS)*COS(D*XRONOS))</f>
        <v>-28.82825877079793</v>
      </c>
      <c r="J379" s="14">
        <f>IF(H379&lt;CALCULATIONS!$M$9,Aktina*COS(epsilon*H379)*COS(D*H379),Aktina*COS(epsilon*XRONOS)*COS(D*XRONOS))</f>
        <v>-31.443361693315932</v>
      </c>
    </row>
    <row r="380" spans="1:10">
      <c r="A380">
        <f t="shared" si="30"/>
        <v>330</v>
      </c>
      <c r="B380">
        <f t="shared" si="28"/>
        <v>3.2999999999999736</v>
      </c>
      <c r="C380" s="13">
        <f>IF(B380&lt;CALCULATIONS!$M$9,Alfa1*SIN(miia*B380)-Alfa2*SIN(miib*B380),CURRENTX)</f>
        <v>56.547926046391076</v>
      </c>
      <c r="D380" s="14">
        <f>IF(B380&lt;CALCULATIONS!$M$9,-(Alfa1*COS(miia*B380)-Alfa2*COS(miib*B380)),CURRENTY)</f>
        <v>-33.088320118662914</v>
      </c>
      <c r="G380">
        <f t="shared" si="31"/>
        <v>330</v>
      </c>
      <c r="H380">
        <f t="shared" si="29"/>
        <v>3.2999999999999736</v>
      </c>
      <c r="I380" s="13">
        <f>IF(H380&lt;CALCULATIONS!$M$9,Aktina*SIN(epsilon*H380)*COS(D*H380),Aktina*SIN(epsilon*XRONOS)*COS(D*XRONOS))</f>
        <v>-35.926205494574788</v>
      </c>
      <c r="J380" s="14">
        <f>IF(H380&lt;CALCULATIONS!$M$9,Aktina*COS(epsilon*H380)*COS(D*H380),Aktina*COS(epsilon*XRONOS)*COS(D*XRONOS))</f>
        <v>-35.452347111620497</v>
      </c>
    </row>
    <row r="381" spans="1:10">
      <c r="A381">
        <f t="shared" si="30"/>
        <v>331</v>
      </c>
      <c r="B381">
        <f t="shared" si="28"/>
        <v>3.3099999999999734</v>
      </c>
      <c r="C381" s="13">
        <f>IF(B381&lt;CALCULATIONS!$M$9,Alfa1*SIN(miia*B381)-Alfa2*SIN(miib*B381),CURRENTX)</f>
        <v>57.997170877742114</v>
      </c>
      <c r="D381" s="14">
        <f>IF(B381&lt;CALCULATIONS!$M$9,-(Alfa1*COS(miia*B381)-Alfa2*COS(miib*B381)),CURRENTY)</f>
        <v>-33.714908361635501</v>
      </c>
      <c r="G381">
        <f t="shared" si="31"/>
        <v>331</v>
      </c>
      <c r="H381">
        <f t="shared" si="29"/>
        <v>3.3099999999999734</v>
      </c>
      <c r="I381" s="13">
        <f>IF(H381&lt;CALCULATIONS!$M$9,Aktina*SIN(epsilon*H381)*COS(D*H381),Aktina*SIN(epsilon*XRONOS)*COS(D*XRONOS))</f>
        <v>-42.637426735740554</v>
      </c>
      <c r="J381" s="14">
        <f>IF(H381&lt;CALCULATIONS!$M$9,Aktina*COS(epsilon*H381)*COS(D*H381),Aktina*COS(epsilon*XRONOS)*COS(D*XRONOS))</f>
        <v>-38.061841907012131</v>
      </c>
    </row>
    <row r="382" spans="1:10">
      <c r="A382">
        <f t="shared" si="30"/>
        <v>332</v>
      </c>
      <c r="B382">
        <f t="shared" si="28"/>
        <v>3.3199999999999732</v>
      </c>
      <c r="C382" s="13">
        <f>IF(B382&lt;CALCULATIONS!$M$9,Alfa1*SIN(miia*B382)-Alfa2*SIN(miib*B382),CURRENTX)</f>
        <v>59.127755620750669</v>
      </c>
      <c r="D382" s="14">
        <f>IF(B382&lt;CALCULATIONS!$M$9,-(Alfa1*COS(miia*B382)-Alfa2*COS(miib*B382)),CURRENTY)</f>
        <v>-34.237466358901017</v>
      </c>
      <c r="G382">
        <f t="shared" si="31"/>
        <v>332</v>
      </c>
      <c r="H382">
        <f t="shared" si="29"/>
        <v>3.3199999999999732</v>
      </c>
      <c r="I382" s="13">
        <f>IF(H382&lt;CALCULATIONS!$M$9,Aktina*SIN(epsilon*H382)*COS(D*H382),Aktina*SIN(epsilon*XRONOS)*COS(D*XRONOS))</f>
        <v>-48.68775799665903</v>
      </c>
      <c r="J382" s="14">
        <f>IF(H382&lt;CALCULATIONS!$M$9,Aktina*COS(epsilon*H382)*COS(D*H382),Aktina*COS(epsilon*XRONOS)*COS(D*XRONOS))</f>
        <v>-39.272124128149834</v>
      </c>
    </row>
    <row r="383" spans="1:10">
      <c r="A383">
        <f t="shared" si="30"/>
        <v>333</v>
      </c>
      <c r="B383">
        <f t="shared" si="28"/>
        <v>3.329999999999973</v>
      </c>
      <c r="C383" s="13">
        <f>IF(B383&lt;CALCULATIONS!$M$9,Alfa1*SIN(miia*B383)-Alfa2*SIN(miib*B383),CURRENTX)</f>
        <v>59.939694927228764</v>
      </c>
      <c r="D383" s="14">
        <f>IF(B383&lt;CALCULATIONS!$M$9,-(Alfa1*COS(miia*B383)-Alfa2*COS(miib*B383)),CURRENTY)</f>
        <v>-34.63744590650748</v>
      </c>
      <c r="G383">
        <f t="shared" si="31"/>
        <v>333</v>
      </c>
      <c r="H383">
        <f t="shared" si="29"/>
        <v>3.329999999999973</v>
      </c>
      <c r="I383" s="13">
        <f>IF(H383&lt;CALCULATIONS!$M$9,Aktina*SIN(epsilon*H383)*COS(D*H383),Aktina*SIN(epsilon*XRONOS)*COS(D*XRONOS))</f>
        <v>-53.819001735773888</v>
      </c>
      <c r="J383" s="14">
        <f>IF(H383&lt;CALCULATIONS!$M$9,Aktina*COS(epsilon*H383)*COS(D*H383),Aktina*COS(epsilon*XRONOS)*COS(D*XRONOS))</f>
        <v>-39.138073068656475</v>
      </c>
    </row>
    <row r="384" spans="1:10">
      <c r="A384">
        <f t="shared" si="30"/>
        <v>334</v>
      </c>
      <c r="B384">
        <f t="shared" si="28"/>
        <v>3.3399999999999728</v>
      </c>
      <c r="C384" s="13">
        <f>IF(B384&lt;CALCULATIONS!$M$9,Alfa1*SIN(miia*B384)-Alfa2*SIN(miib*B384),CURRENTX)</f>
        <v>60.43550704170638</v>
      </c>
      <c r="D384" s="14">
        <f>IF(B384&lt;CALCULATIONS!$M$9,-(Alfa1*COS(miia*B384)-Alfa2*COS(miib*B384)),CURRENTY)</f>
        <v>-34.896974900680107</v>
      </c>
      <c r="G384">
        <f t="shared" si="31"/>
        <v>334</v>
      </c>
      <c r="H384">
        <f t="shared" si="29"/>
        <v>3.3399999999999728</v>
      </c>
      <c r="I384" s="13">
        <f>IF(H384&lt;CALCULATIONS!$M$9,Aktina*SIN(epsilon*H384)*COS(D*H384),Aktina*SIN(epsilon*XRONOS)*COS(D*XRONOS))</f>
        <v>-57.799390646537404</v>
      </c>
      <c r="J384" s="14">
        <f>IF(H384&lt;CALCULATIONS!$M$9,Aktina*COS(epsilon*H384)*COS(D*H384),Aktina*COS(epsilon*XRONOS)*COS(D*XRONOS))</f>
        <v>-37.765950967722411</v>
      </c>
    </row>
    <row r="385" spans="1:10">
      <c r="A385">
        <f t="shared" si="30"/>
        <v>335</v>
      </c>
      <c r="B385">
        <f t="shared" si="28"/>
        <v>3.3499999999999726</v>
      </c>
      <c r="C385" s="13">
        <f>IF(B385&lt;CALCULATIONS!$M$9,Alfa1*SIN(miia*B385)-Alfa2*SIN(miib*B385),CURRENTX)</f>
        <v>60.620162068316276</v>
      </c>
      <c r="D385" s="14">
        <f>IF(B385&lt;CALCULATIONS!$M$9,-(Alfa1*COS(miia*B385)-Alfa2*COS(miib*B385)),CURRENTY)</f>
        <v>-34.999070591848863</v>
      </c>
      <c r="G385">
        <f t="shared" si="31"/>
        <v>335</v>
      </c>
      <c r="H385">
        <f t="shared" si="29"/>
        <v>3.3499999999999726</v>
      </c>
      <c r="I385" s="13">
        <f>IF(H385&lt;CALCULATIONS!$M$9,Aktina*SIN(epsilon*H385)*COS(D*H385),Aktina*SIN(epsilon*XRONOS)*COS(D*XRONOS))</f>
        <v>-60.433099270052168</v>
      </c>
      <c r="J385" s="14">
        <f>IF(H385&lt;CALCULATIONS!$M$9,Aktina*COS(epsilon*H385)*COS(D*H385),Aktina*COS(epsilon*XRONOS)*COS(D*XRONOS))</f>
        <v>-35.308158330199241</v>
      </c>
    </row>
    <row r="386" spans="1:10">
      <c r="A386">
        <f t="shared" si="30"/>
        <v>336</v>
      </c>
      <c r="B386">
        <f t="shared" si="28"/>
        <v>3.3599999999999723</v>
      </c>
      <c r="C386" s="13">
        <f>IF(B386&lt;CALCULATIONS!$M$9,Alfa1*SIN(miia*B386)-Alfa2*SIN(miib*B386),CURRENTX)</f>
        <v>60.50100750608793</v>
      </c>
      <c r="D386" s="14">
        <f>IF(B386&lt;CALCULATIONS!$M$9,-(Alfa1*COS(miia*B386)-Alfa2*COS(miib*B386)),CURRENTY)</f>
        <v>-34.927845237228709</v>
      </c>
      <c r="G386">
        <f t="shared" si="31"/>
        <v>336</v>
      </c>
      <c r="H386">
        <f t="shared" si="29"/>
        <v>3.3599999999999723</v>
      </c>
      <c r="I386" s="13">
        <f>IF(H386&lt;CALCULATIONS!$M$9,Aktina*SIN(epsilon*H386)*COS(D*H386),Aktina*SIN(epsilon*XRONOS)*COS(D*XRONOS))</f>
        <v>-61.568422027897547</v>
      </c>
      <c r="J386" s="14">
        <f>IF(H386&lt;CALCULATIONS!$M$9,Aktina*COS(epsilon*H386)*COS(D*H386),Aktina*COS(epsilon*XRONOS)*COS(D*XRONOS))</f>
        <v>-31.956182030011696</v>
      </c>
    </row>
    <row r="387" spans="1:10">
      <c r="A387">
        <f t="shared" si="30"/>
        <v>337</v>
      </c>
      <c r="B387">
        <f t="shared" si="28"/>
        <v>3.3699999999999721</v>
      </c>
      <c r="C387" s="13">
        <f>IF(B387&lt;CALCULATIONS!$M$9,Alfa1*SIN(miia*B387)-Alfa2*SIN(miib*B387),CURRENTX)</f>
        <v>60.087671858675563</v>
      </c>
      <c r="D387" s="14">
        <f>IF(B387&lt;CALCULATIONS!$M$9,-(Alfa1*COS(miia*B387)-Alfa2*COS(miib*B387)),CURRENTY)</f>
        <v>-34.668702007241706</v>
      </c>
      <c r="G387">
        <f t="shared" si="31"/>
        <v>337</v>
      </c>
      <c r="H387">
        <f t="shared" si="29"/>
        <v>3.3699999999999721</v>
      </c>
      <c r="I387" s="13">
        <f>IF(H387&lt;CALCULATIONS!$M$9,Aktina*SIN(epsilon*H387)*COS(D*H387),Aktina*SIN(epsilon*XRONOS)*COS(D*XRONOS))</f>
        <v>-61.104287934970451</v>
      </c>
      <c r="J387" s="14">
        <f>IF(H387&lt;CALCULATIONS!$M$9,Aktina*COS(epsilon*H387)*COS(D*H387),Aktina*COS(epsilon*XRONOS)*COS(D*XRONOS))</f>
        <v>-27.932027087320535</v>
      </c>
    </row>
    <row r="388" spans="1:10">
      <c r="A388">
        <f t="shared" si="30"/>
        <v>338</v>
      </c>
      <c r="B388">
        <f t="shared" si="28"/>
        <v>3.3799999999999719</v>
      </c>
      <c r="C388" s="13">
        <f>IF(B388&lt;CALCULATIONS!$M$9,Alfa1*SIN(miia*B388)-Alfa2*SIN(miib*B388),CURRENTX)</f>
        <v>59.391947339050198</v>
      </c>
      <c r="D388" s="14">
        <f>IF(B388&lt;CALCULATIONS!$M$9,-(Alfa1*COS(miia*B388)-Alfa2*COS(miib*B388)),CURRENTY)</f>
        <v>-34.208519095465</v>
      </c>
      <c r="G388">
        <f t="shared" si="31"/>
        <v>338</v>
      </c>
      <c r="H388">
        <f t="shared" si="29"/>
        <v>3.3799999999999719</v>
      </c>
      <c r="I388" s="13">
        <f>IF(H388&lt;CALCULATIONS!$M$9,Aktina*SIN(epsilon*H388)*COS(D*H388),Aktina*SIN(epsilon*XRONOS)*COS(D*XRONOS))</f>
        <v>-58.994847608287181</v>
      </c>
      <c r="J388" s="14">
        <f>IF(H388&lt;CALCULATIONS!$M$9,Aktina*COS(epsilon*H388)*COS(D*H388),Aktina*COS(epsilon*XRONOS)*COS(D*XRONOS))</f>
        <v>-23.478483042106291</v>
      </c>
    </row>
    <row r="389" spans="1:10">
      <c r="A389">
        <f t="shared" si="30"/>
        <v>339</v>
      </c>
      <c r="B389">
        <f t="shared" si="28"/>
        <v>3.3899999999999717</v>
      </c>
      <c r="C389" s="13">
        <f>IF(B389&lt;CALCULATIONS!$M$9,Alfa1*SIN(miia*B389)-Alfa2*SIN(miib*B389),CURRENTX)</f>
        <v>58.427652893846769</v>
      </c>
      <c r="D389" s="14">
        <f>IF(B389&lt;CALCULATIONS!$M$9,-(Alfa1*COS(miia*B389)-Alfa2*COS(miib*B389)),CURRENTY)</f>
        <v>-33.535820096900856</v>
      </c>
      <c r="G389">
        <f t="shared" si="31"/>
        <v>339</v>
      </c>
      <c r="H389">
        <f t="shared" si="29"/>
        <v>3.3899999999999717</v>
      </c>
      <c r="I389" s="13">
        <f>IF(H389&lt;CALCULATIONS!$M$9,Aktina*SIN(epsilon*H389)*COS(D*H389),Aktina*SIN(epsilon*XRONOS)*COS(D*XRONOS))</f>
        <v>-55.251944130545496</v>
      </c>
      <c r="J389" s="14">
        <f>IF(H389&lt;CALCULATIONS!$M$9,Aktina*COS(epsilon*H389)*COS(D*H389),Aktina*COS(epsilon*XRONOS)*COS(D*XRONOS))</f>
        <v>-18.848621795662478</v>
      </c>
    </row>
    <row r="390" spans="1:10">
      <c r="A390">
        <f t="shared" si="30"/>
        <v>340</v>
      </c>
      <c r="B390">
        <f t="shared" si="28"/>
        <v>3.3999999999999715</v>
      </c>
      <c r="C390" s="13">
        <f>IF(B390&lt;CALCULATIONS!$M$9,Alfa1*SIN(miia*B390)-Alfa2*SIN(miib*B390),CURRENTX)</f>
        <v>57.210478963850335</v>
      </c>
      <c r="D390" s="14">
        <f>IF(B390&lt;CALCULATIONS!$M$9,-(Alfa1*COS(miia*B390)-Alfa2*COS(miib*B390)),CURRENTY)</f>
        <v>-32.640928854051509</v>
      </c>
      <c r="G390">
        <f t="shared" si="31"/>
        <v>340</v>
      </c>
      <c r="H390">
        <f t="shared" si="29"/>
        <v>3.3999999999999715</v>
      </c>
      <c r="I390" s="13">
        <f>IF(H390&lt;CALCULATIONS!$M$9,Aktina*SIN(epsilon*H390)*COS(D*H390),Aktina*SIN(epsilon*XRONOS)*COS(D*XRONOS))</f>
        <v>-49.945362838343222</v>
      </c>
      <c r="J390" s="14">
        <f>IF(H390&lt;CALCULATIONS!$M$9,Aktina*COS(epsilon*H390)*COS(D*H390),Aktina*COS(epsilon*XRONOS)*COS(D*XRONOS))</f>
        <v>-14.294953830112357</v>
      </c>
    </row>
    <row r="391" spans="1:10">
      <c r="A391">
        <f t="shared" si="30"/>
        <v>341</v>
      </c>
      <c r="B391">
        <f t="shared" si="28"/>
        <v>3.4099999999999713</v>
      </c>
      <c r="C391" s="13">
        <f>IF(B391&lt;CALCULATIONS!$M$9,Alfa1*SIN(miia*B391)-Alfa2*SIN(miib*B391),CURRENTX)</f>
        <v>55.757815574629007</v>
      </c>
      <c r="D391" s="14">
        <f>IF(B391&lt;CALCULATIONS!$M$9,-(Alfa1*COS(miia*B391)-Alfa2*COS(miib*B391)),CURRENTY)</f>
        <v>-31.516107123205877</v>
      </c>
      <c r="G391">
        <f t="shared" si="31"/>
        <v>341</v>
      </c>
      <c r="H391">
        <f t="shared" si="29"/>
        <v>3.4099999999999713</v>
      </c>
      <c r="I391" s="13">
        <f>IF(H391&lt;CALCULATIONS!$M$9,Aktina*SIN(epsilon*H391)*COS(D*H391),Aktina*SIN(epsilon*XRONOS)*COS(D*XRONOS))</f>
        <v>-43.200842863447527</v>
      </c>
      <c r="J391" s="14">
        <f>IF(H391&lt;CALCULATIONS!$M$9,Aktina*COS(epsilon*H391)*COS(D*H391),Aktina*COS(epsilon*XRONOS)*COS(D*XRONOS))</f>
        <v>-10.058682653000634</v>
      </c>
    </row>
    <row r="392" spans="1:10">
      <c r="A392">
        <f t="shared" si="30"/>
        <v>342</v>
      </c>
      <c r="B392">
        <f t="shared" si="28"/>
        <v>3.4199999999999711</v>
      </c>
      <c r="C392" s="13">
        <f>IF(B392&lt;CALCULATIONS!$M$9,Alfa1*SIN(miia*B392)-Alfa2*SIN(miib*B392),CURRENTX)</f>
        <v>54.08856551280396</v>
      </c>
      <c r="D392" s="14">
        <f>IF(B392&lt;CALCULATIONS!$M$9,-(Alfa1*COS(miia*B392)-Alfa2*COS(miib*B392)),CURRENTY)</f>
        <v>-30.155673582978661</v>
      </c>
      <c r="G392">
        <f t="shared" si="31"/>
        <v>342</v>
      </c>
      <c r="H392">
        <f t="shared" si="29"/>
        <v>3.4199999999999711</v>
      </c>
      <c r="I392" s="13">
        <f>IF(H392&lt;CALCULATIONS!$M$9,Aktina*SIN(epsilon*H392)*COS(D*H392),Aktina*SIN(epsilon*XRONOS)*COS(D*XRONOS))</f>
        <v>-35.195921770682155</v>
      </c>
      <c r="J392" s="14">
        <f>IF(H392&lt;CALCULATIONS!$M$9,Aktina*COS(epsilon*H392)*COS(D*H392),Aktina*COS(epsilon*XRONOS)*COS(D*XRONOS))</f>
        <v>-6.3594926402782068</v>
      </c>
    </row>
    <row r="393" spans="1:10">
      <c r="A393">
        <f t="shared" si="30"/>
        <v>343</v>
      </c>
      <c r="B393">
        <f t="shared" si="28"/>
        <v>3.4299999999999708</v>
      </c>
      <c r="C393" s="13">
        <f>IF(B393&lt;CALCULATIONS!$M$9,Alfa1*SIN(miia*B393)-Alfa2*SIN(miib*B393),CURRENTX)</f>
        <v>52.222944487304666</v>
      </c>
      <c r="D393" s="14">
        <f>IF(B393&lt;CALCULATIONS!$M$9,-(Alfa1*COS(miia*B393)-Alfa2*COS(miib*B393)),CURRENTY)</f>
        <v>-28.556102891805207</v>
      </c>
      <c r="G393">
        <f t="shared" si="31"/>
        <v>343</v>
      </c>
      <c r="H393">
        <f t="shared" si="29"/>
        <v>3.4299999999999708</v>
      </c>
      <c r="I393" s="13">
        <f>IF(H393&lt;CALCULATIONS!$M$9,Aktina*SIN(epsilon*H393)*COS(D*H393),Aktina*SIN(epsilon*XRONOS)*COS(D*XRONOS))</f>
        <v>-26.153770386142305</v>
      </c>
      <c r="J393" s="14">
        <f>IF(H393&lt;CALCULATIONS!$M$9,Aktina*COS(epsilon*H393)*COS(D*H393),Aktina*COS(epsilon*XRONOS)*COS(D*XRONOS))</f>
        <v>-3.3862833605360385</v>
      </c>
    </row>
    <row r="394" spans="1:10">
      <c r="A394">
        <f t="shared" si="30"/>
        <v>344</v>
      </c>
      <c r="B394">
        <f t="shared" si="28"/>
        <v>3.4399999999999706</v>
      </c>
      <c r="C394" s="13">
        <f>IF(B394&lt;CALCULATIONS!$M$9,Alfa1*SIN(miia*B394)-Alfa2*SIN(miib*B394),CURRENTX)</f>
        <v>50.182270299743564</v>
      </c>
      <c r="D394" s="14">
        <f>IF(B394&lt;CALCULATIONS!$M$9,-(Alfa1*COS(miia*B394)-Alfa2*COS(miib*B394)),CURRENTY)</f>
        <v>-26.716103698932717</v>
      </c>
      <c r="G394">
        <f t="shared" si="31"/>
        <v>344</v>
      </c>
      <c r="H394">
        <f t="shared" si="29"/>
        <v>3.4399999999999706</v>
      </c>
      <c r="I394" s="13">
        <f>IF(H394&lt;CALCULATIONS!$M$9,Aktina*SIN(epsilon*H394)*COS(D*H394),Aktina*SIN(epsilon*XRONOS)*COS(D*XRONOS))</f>
        <v>-16.335254482384681</v>
      </c>
      <c r="J394" s="14">
        <f>IF(H394&lt;CALCULATIONS!$M$9,Aktina*COS(epsilon*H394)*COS(D*H394),Aktina*COS(epsilon*XRONOS)*COS(D*XRONOS))</f>
        <v>-1.2892248450387671</v>
      </c>
    </row>
    <row r="395" spans="1:10">
      <c r="A395">
        <f t="shared" si="30"/>
        <v>345</v>
      </c>
      <c r="B395">
        <f t="shared" si="28"/>
        <v>3.4499999999999704</v>
      </c>
      <c r="C395" s="13">
        <f>IF(B395&lt;CALCULATIONS!$M$9,Alfa1*SIN(miia*B395)-Alfa2*SIN(miib*B395),CURRENTX)</f>
        <v>47.988743152551791</v>
      </c>
      <c r="D395" s="14">
        <f>IF(B395&lt;CALCULATIONS!$M$9,-(Alfa1*COS(miia*B395)-Alfa2*COS(miib*B395)),CURRENTY)</f>
        <v>-24.636674722505944</v>
      </c>
      <c r="G395">
        <f t="shared" si="31"/>
        <v>345</v>
      </c>
      <c r="H395">
        <f t="shared" si="29"/>
        <v>3.4499999999999704</v>
      </c>
      <c r="I395" s="13">
        <f>IF(H395&lt;CALCULATIONS!$M$9,Aktina*SIN(epsilon*H395)*COS(D*H395),Aktina*SIN(epsilon*XRONOS)*COS(D*XRONOS))</f>
        <v>-6.0295302161145967</v>
      </c>
      <c r="J395" s="14">
        <f>IF(H395&lt;CALCULATIONS!$M$9,Aktina*COS(epsilon*H395)*COS(D*H395),Aktina*COS(epsilon*XRONOS)*COS(D*XRONOS))</f>
        <v>-0.17345467042825502</v>
      </c>
    </row>
    <row r="396" spans="1:10">
      <c r="A396">
        <f t="shared" si="30"/>
        <v>346</v>
      </c>
      <c r="B396">
        <f t="shared" si="28"/>
        <v>3.4599999999999702</v>
      </c>
      <c r="C396" s="13">
        <f>IF(B396&lt;CALCULATIONS!$M$9,Alfa1*SIN(miia*B396)-Alfa2*SIN(miib*B396),CURRENTX)</f>
        <v>45.665219306685422</v>
      </c>
      <c r="D396" s="14">
        <f>IF(B396&lt;CALCULATIONS!$M$9,-(Alfa1*COS(miia*B396)-Alfa2*COS(miib*B396)),CURRENTY)</f>
        <v>-22.321138226514055</v>
      </c>
      <c r="G396">
        <f t="shared" si="31"/>
        <v>346</v>
      </c>
      <c r="H396">
        <f t="shared" si="29"/>
        <v>3.4599999999999702</v>
      </c>
      <c r="I396" s="13">
        <f>IF(H396&lt;CALCULATIONS!$M$9,Aktina*SIN(epsilon*H396)*COS(D*H396),Aktina*SIN(epsilon*XRONOS)*COS(D*XRONOS))</f>
        <v>4.4564616964384083</v>
      </c>
      <c r="J396" s="14">
        <f>IF(H396&lt;CALCULATIONS!$M$9,Aktina*COS(epsilon*H396)*COS(D*H396),Aktina*COS(epsilon*XRONOS)*COS(D*XRONOS))</f>
        <v>-9.4671290004494299E-2</v>
      </c>
    </row>
    <row r="397" spans="1:10">
      <c r="A397">
        <f t="shared" si="30"/>
        <v>347</v>
      </c>
      <c r="B397">
        <f t="shared" si="28"/>
        <v>3.46999999999997</v>
      </c>
      <c r="C397" s="13">
        <f>IF(B397&lt;CALCULATIONS!$M$9,Alfa1*SIN(miia*B397)-Alfa2*SIN(miib*B397),CURRENTX)</f>
        <v>43.23498036175463</v>
      </c>
      <c r="D397" s="14">
        <f>IF(B397&lt;CALCULATIONS!$M$9,-(Alfa1*COS(miia*B397)-Alfa2*COS(miib*B397)),CURRENTY)</f>
        <v>-19.775150453495417</v>
      </c>
      <c r="G397">
        <f t="shared" si="31"/>
        <v>347</v>
      </c>
      <c r="H397">
        <f t="shared" si="29"/>
        <v>3.46999999999997</v>
      </c>
      <c r="I397" s="13">
        <f>IF(H397&lt;CALCULATIONS!$M$9,Aktina*SIN(epsilon*H397)*COS(D*H397),Aktina*SIN(epsilon*XRONOS)*COS(D*XRONOS))</f>
        <v>14.809194443062411</v>
      </c>
      <c r="J397" s="14">
        <f>IF(H397&lt;CALCULATIONS!$M$9,Aktina*COS(epsilon*H397)*COS(D*H397),Aktina*COS(epsilon*XRONOS)*COS(D*XRONOS))</f>
        <v>-1.0568014434222768</v>
      </c>
    </row>
    <row r="398" spans="1:10">
      <c r="A398">
        <f t="shared" si="30"/>
        <v>348</v>
      </c>
      <c r="B398">
        <f t="shared" si="28"/>
        <v>3.4799999999999698</v>
      </c>
      <c r="C398" s="13">
        <f>IF(B398&lt;CALCULATIONS!$M$9,Alfa1*SIN(miia*B398)-Alfa2*SIN(miib*B398),CURRENTX)</f>
        <v>40.721500469715735</v>
      </c>
      <c r="D398" s="14">
        <f>IF(B398&lt;CALCULATIONS!$M$9,-(Alfa1*COS(miia*B398)-Alfa2*COS(miib*B398)),CURRENTY)</f>
        <v>-17.006688799709046</v>
      </c>
      <c r="G398">
        <f t="shared" si="31"/>
        <v>348</v>
      </c>
      <c r="H398">
        <f t="shared" si="29"/>
        <v>3.4799999999999698</v>
      </c>
      <c r="I398" s="13">
        <f>IF(H398&lt;CALCULATIONS!$M$9,Aktina*SIN(epsilon*H398)*COS(D*H398),Aktina*SIN(epsilon*XRONOS)*COS(D*XRONOS))</f>
        <v>24.720010144904506</v>
      </c>
      <c r="J398" s="14">
        <f>IF(H398&lt;CALCULATIONS!$M$9,Aktina*COS(epsilon*H398)*COS(D*H398),Aktina*COS(epsilon*XRONOS)*COS(D*XRONOS))</f>
        <v>-3.0118357575707062</v>
      </c>
    </row>
    <row r="399" spans="1:10">
      <c r="A399">
        <f t="shared" si="30"/>
        <v>349</v>
      </c>
      <c r="B399">
        <f t="shared" si="28"/>
        <v>3.4899999999999696</v>
      </c>
      <c r="C399" s="13">
        <f>IF(B399&lt;CALCULATIONS!$M$9,Alfa1*SIN(miia*B399)-Alfa2*SIN(miib*B399),CURRENTX)</f>
        <v>38.148213808465556</v>
      </c>
      <c r="D399" s="14">
        <f>IF(B399&lt;CALCULATIONS!$M$9,-(Alfa1*COS(miia*B399)-Alfa2*COS(miib*B399)),CURRENTY)</f>
        <v>-14.026015751715871</v>
      </c>
      <c r="G399">
        <f t="shared" si="31"/>
        <v>349</v>
      </c>
      <c r="H399">
        <f t="shared" si="29"/>
        <v>3.4899999999999696</v>
      </c>
      <c r="I399" s="13">
        <f>IF(H399&lt;CALCULATIONS!$M$9,Aktina*SIN(epsilon*H399)*COS(D*H399),Aktina*SIN(epsilon*XRONOS)*COS(D*XRONOS))</f>
        <v>33.896385210003423</v>
      </c>
      <c r="J399" s="14">
        <f>IF(H399&lt;CALCULATIONS!$M$9,Aktina*COS(epsilon*H399)*COS(D*H399),Aktina*COS(epsilon*XRONOS)*COS(D*XRONOS))</f>
        <v>-5.861839171168346</v>
      </c>
    </row>
    <row r="400" spans="1:10">
      <c r="A400">
        <f t="shared" si="30"/>
        <v>350</v>
      </c>
      <c r="B400">
        <f t="shared" si="28"/>
        <v>3.4999999999999694</v>
      </c>
      <c r="C400" s="13">
        <f>IF(B400&lt;CALCULATIONS!$M$9,Alfa1*SIN(miia*B400)-Alfa2*SIN(miib*B400),CURRENTX)</f>
        <v>35.538284633611838</v>
      </c>
      <c r="D400" s="14">
        <f>IF(B400&lt;CALCULATIONS!$M$9,-(Alfa1*COS(miia*B400)-Alfa2*COS(miib*B400)),CURRENTY)</f>
        <v>-10.845619835610398</v>
      </c>
      <c r="G400">
        <f t="shared" si="31"/>
        <v>350</v>
      </c>
      <c r="H400">
        <f t="shared" si="29"/>
        <v>3.4999999999999694</v>
      </c>
      <c r="I400" s="13">
        <f>IF(H400&lt;CALCULATIONS!$M$9,Aktina*SIN(epsilon*H400)*COS(D*H400),Aktina*SIN(epsilon*XRONOS)*COS(D*XRONOS))</f>
        <v>42.072567286868008</v>
      </c>
      <c r="J400" s="14">
        <f>IF(H400&lt;CALCULATIONS!$M$9,Aktina*COS(epsilon*H400)*COS(D*H400),Aktina*COS(epsilon*XRONOS)*COS(D*XRONOS))</f>
        <v>-9.4630550701702276</v>
      </c>
    </row>
    <row r="401" spans="1:10">
      <c r="A401">
        <f t="shared" si="30"/>
        <v>351</v>
      </c>
      <c r="B401">
        <f t="shared" si="28"/>
        <v>3.5099999999999691</v>
      </c>
      <c r="C401" s="13">
        <f>IF(B401&lt;CALCULATIONS!$M$9,Alfa1*SIN(miia*B401)-Alfa2*SIN(miib*B401),CURRENTX)</f>
        <v>32.914382195498447</v>
      </c>
      <c r="D401" s="14">
        <f>IF(B401&lt;CALCULATIONS!$M$9,-(Alfa1*COS(miia*B401)-Alfa2*COS(miib*B401)),CURRENTY)</f>
        <v>-7.4801340602259181</v>
      </c>
      <c r="G401">
        <f t="shared" si="31"/>
        <v>351</v>
      </c>
      <c r="H401">
        <f t="shared" si="29"/>
        <v>3.5099999999999691</v>
      </c>
      <c r="I401" s="13">
        <f>IF(H401&lt;CALCULATIONS!$M$9,Aktina*SIN(epsilon*H401)*COS(D*H401),Aktina*SIN(epsilon*XRONOS)*COS(D*XRONOS))</f>
        <v>49.019169998184971</v>
      </c>
      <c r="J401" s="14">
        <f>IF(H401&lt;CALCULATIONS!$M$9,Aktina*COS(epsilon*H401)*COS(D*H401),Aktina*COS(epsilon*XRONOS)*COS(D*XRONOS))</f>
        <v>-13.631937518986213</v>
      </c>
    </row>
    <row r="402" spans="1:10">
      <c r="A402">
        <f t="shared" si="30"/>
        <v>352</v>
      </c>
      <c r="B402">
        <f t="shared" si="28"/>
        <v>3.5199999999999689</v>
      </c>
      <c r="C402" s="13">
        <f>IF(B402&lt;CALCULATIONS!$M$9,Alfa1*SIN(miia*B402)-Alfa2*SIN(miib*B402),CURRENTX)</f>
        <v>30.298462754521076</v>
      </c>
      <c r="D402" s="14">
        <f>IF(B402&lt;CALCULATIONS!$M$9,-(Alfa1*COS(miia*B402)-Alfa2*COS(miib*B402)),CURRENTY)</f>
        <v>-3.9462325611564566</v>
      </c>
      <c r="G402">
        <f t="shared" si="31"/>
        <v>352</v>
      </c>
      <c r="H402">
        <f t="shared" si="29"/>
        <v>3.5199999999999689</v>
      </c>
      <c r="I402" s="13">
        <f>IF(H402&lt;CALCULATIONS!$M$9,Aktina*SIN(epsilon*H402)*COS(D*H402),Aktina*SIN(epsilon*XRONOS)*COS(D*XRONOS))</f>
        <v>54.551352934302777</v>
      </c>
      <c r="J402" s="14">
        <f>IF(H402&lt;CALCULATIONS!$M$9,Aktina*COS(epsilon*H402)*COS(D*H402),Aktina*COS(epsilon*XRONOS)*COS(D*XRONOS))</f>
        <v>-18.152868092911614</v>
      </c>
    </row>
    <row r="403" spans="1:10">
      <c r="A403">
        <f t="shared" si="30"/>
        <v>353</v>
      </c>
      <c r="B403">
        <f t="shared" si="28"/>
        <v>3.5299999999999687</v>
      </c>
      <c r="C403" s="13">
        <f>IF(B403&lt;CALCULATIONS!$M$9,Alfa1*SIN(miia*B403)-Alfa2*SIN(miib*B403),CURRENTX)</f>
        <v>27.711560851477053</v>
      </c>
      <c r="D403" s="14">
        <f>IF(B403&lt;CALCULATIONS!$M$9,-(Alfa1*COS(miia*B403)-Alfa2*COS(miib*B403)),CURRENTY)</f>
        <v>-0.26250637119326115</v>
      </c>
      <c r="G403">
        <f t="shared" si="31"/>
        <v>353</v>
      </c>
      <c r="H403">
        <f t="shared" si="29"/>
        <v>3.5299999999999687</v>
      </c>
      <c r="I403" s="13">
        <f>IF(H403&lt;CALCULATIONS!$M$9,Aktina*SIN(epsilon*H403)*COS(D*H403),Aktina*SIN(epsilon*XRONOS)*COS(D*XRONOS))</f>
        <v>58.535270437110498</v>
      </c>
      <c r="J403" s="14">
        <f>IF(H403&lt;CALCULATIONS!$M$9,Aktina*COS(epsilon*H403)*COS(D*H403),Aktina*COS(epsilon*XRONOS)*COS(D*XRONOS))</f>
        <v>-22.787245674985925</v>
      </c>
    </row>
    <row r="404" spans="1:10">
      <c r="A404">
        <f t="shared" si="30"/>
        <v>354</v>
      </c>
      <c r="B404">
        <f t="shared" si="28"/>
        <v>3.5399999999999685</v>
      </c>
      <c r="C404" s="13">
        <f>IF(B404&lt;CALCULATIONS!$M$9,Alfa1*SIN(miia*B404)-Alfa2*SIN(miib*B404),CURRENTX)</f>
        <v>25.173591891881731</v>
      </c>
      <c r="D404" s="14">
        <f>IF(B404&lt;CALCULATIONS!$M$9,-(Alfa1*COS(miia*B404)-Alfa2*COS(miib*B404)),CURRENTY)</f>
        <v>3.5506805474812388</v>
      </c>
      <c r="G404">
        <f t="shared" si="31"/>
        <v>354</v>
      </c>
      <c r="H404">
        <f t="shared" si="29"/>
        <v>3.5399999999999685</v>
      </c>
      <c r="I404" s="13">
        <f>IF(H404&lt;CALCULATIONS!$M$9,Aktina*SIN(epsilon*H404)*COS(D*H404),Aktina*SIN(epsilon*XRONOS)*COS(D*XRONOS))</f>
        <v>60.892541276174953</v>
      </c>
      <c r="J404" s="14">
        <f>IF(H404&lt;CALCULATIONS!$M$9,Aktina*COS(epsilon*H404)*COS(D*H404),Aktina*COS(epsilon*XRONOS)*COS(D*XRONOS))</f>
        <v>-27.283581902173708</v>
      </c>
    </row>
    <row r="405" spans="1:10">
      <c r="A405">
        <f t="shared" si="30"/>
        <v>355</v>
      </c>
      <c r="B405">
        <f t="shared" si="28"/>
        <v>3.5499999999999683</v>
      </c>
      <c r="C405" s="13">
        <f>IF(B405&lt;CALCULATIONS!$M$9,Alfa1*SIN(miia*B405)-Alfa2*SIN(miib*B405),CURRENTX)</f>
        <v>22.703167984889777</v>
      </c>
      <c r="D405" s="14">
        <f>IF(B405&lt;CALCULATIONS!$M$9,-(Alfa1*COS(miia*B405)-Alfa2*COS(miib*B405)),CURRENTY)</f>
        <v>7.4713536753026073</v>
      </c>
      <c r="G405">
        <f t="shared" si="31"/>
        <v>355</v>
      </c>
      <c r="H405">
        <f t="shared" si="29"/>
        <v>3.5499999999999683</v>
      </c>
      <c r="I405" s="13">
        <f>IF(H405&lt;CALCULATIONS!$M$9,Aktina*SIN(epsilon*H405)*COS(D*H405),Aktina*SIN(epsilon*XRONOS)*COS(D*XRONOS))</f>
        <v>61.602569681320212</v>
      </c>
      <c r="J405" s="14">
        <f>IF(H405&lt;CALCULATIONS!$M$9,Aktina*COS(epsilon*H405)*COS(D*H405),Aktina*COS(epsilon*XRONOS)*COS(D*XRONOS))</f>
        <v>-31.388193960413805</v>
      </c>
    </row>
    <row r="406" spans="1:10">
      <c r="A406">
        <f t="shared" si="30"/>
        <v>356</v>
      </c>
      <c r="B406">
        <f t="shared" si="28"/>
        <v>3.5599999999999681</v>
      </c>
      <c r="C406" s="13">
        <f>IF(B406&lt;CALCULATIONS!$M$9,Alfa1*SIN(miia*B406)-Alfa2*SIN(miib*B406),CURRENTX)</f>
        <v>20.317428839832303</v>
      </c>
      <c r="D406" s="14">
        <f>IF(B406&lt;CALCULATIONS!$M$9,-(Alfa1*COS(miia*B406)-Alfa2*COS(miib*B406)),CURRENTY)</f>
        <v>11.476107191901155</v>
      </c>
      <c r="G406">
        <f t="shared" si="31"/>
        <v>356</v>
      </c>
      <c r="H406">
        <f t="shared" si="29"/>
        <v>3.5599999999999681</v>
      </c>
      <c r="I406" s="13">
        <f>IF(H406&lt;CALCULATIONS!$M$9,Aktina*SIN(epsilon*H406)*COS(D*H406),Aktina*SIN(epsilon*XRONOS)*COS(D*XRONOS))</f>
        <v>60.702633230501306</v>
      </c>
      <c r="J406" s="14">
        <f>IF(H406&lt;CALCULATIONS!$M$9,Aktina*COS(epsilon*H406)*COS(D*H406),Aktina*COS(epsilon*XRONOS)*COS(D*XRONOS))</f>
        <v>-34.856061778624365</v>
      </c>
    </row>
    <row r="407" spans="1:10">
      <c r="A407">
        <f t="shared" si="30"/>
        <v>357</v>
      </c>
      <c r="B407">
        <f t="shared" si="28"/>
        <v>3.5699999999999679</v>
      </c>
      <c r="C407" s="13">
        <f>IF(B407&lt;CALCULATIONS!$M$9,Alfa1*SIN(miia*B407)-Alfa2*SIN(miib*B407),CURRENTX)</f>
        <v>18.031889367853754</v>
      </c>
      <c r="D407" s="14">
        <f>IF(B407&lt;CALCULATIONS!$M$9,-(Alfa1*COS(miia*B407)-Alfa2*COS(miib*B407)),CURRENTY)</f>
        <v>15.540298426908057</v>
      </c>
      <c r="G407">
        <f t="shared" si="31"/>
        <v>357</v>
      </c>
      <c r="H407">
        <f t="shared" si="29"/>
        <v>3.5699999999999679</v>
      </c>
      <c r="I407" s="13">
        <f>IF(H407&lt;CALCULATIONS!$M$9,Aktina*SIN(epsilon*H407)*COS(D*H407),Aktina*SIN(epsilon*XRONOS)*COS(D*XRONOS))</f>
        <v>58.285741415063072</v>
      </c>
      <c r="J407" s="14">
        <f>IF(H407&lt;CALCULATIONS!$M$9,Aktina*COS(epsilon*H407)*COS(D*H407),Aktina*COS(epsilon*XRONOS)*COS(D*XRONOS))</f>
        <v>-37.461409349183221</v>
      </c>
    </row>
    <row r="408" spans="1:10">
      <c r="A408">
        <f t="shared" si="30"/>
        <v>358</v>
      </c>
      <c r="B408">
        <f t="shared" si="28"/>
        <v>3.5799999999999677</v>
      </c>
      <c r="C408" s="13">
        <f>IF(B408&lt;CALCULATIONS!$M$9,Alfa1*SIN(miia*B408)-Alfa2*SIN(miib*B408),CURRENTX)</f>
        <v>15.860305464227135</v>
      </c>
      <c r="D408" s="14">
        <f>IF(B408&lt;CALCULATIONS!$M$9,-(Alfa1*COS(miia*B408)-Alfa2*COS(miib*B408)),CURRENTY)</f>
        <v>19.638255660622043</v>
      </c>
      <c r="G408">
        <f t="shared" si="31"/>
        <v>358</v>
      </c>
      <c r="H408">
        <f t="shared" si="29"/>
        <v>3.5799999999999677</v>
      </c>
      <c r="I408" s="13">
        <f>IF(H408&lt;CALCULATIONS!$M$9,Aktina*SIN(epsilon*H408)*COS(D*H408),Aktina*SIN(epsilon*XRONOS)*COS(D*XRONOS))</f>
        <v>54.496356802118292</v>
      </c>
      <c r="J408" s="14">
        <f>IF(H408&lt;CALCULATIONS!$M$9,Aktina*COS(epsilon*H408)*COS(D*H408),Aktina*COS(epsilon*XRONOS)*COS(D*XRONOS))</f>
        <v>-39.007580206372296</v>
      </c>
    </row>
    <row r="409" spans="1:10">
      <c r="A409">
        <f t="shared" si="30"/>
        <v>359</v>
      </c>
      <c r="B409">
        <f t="shared" si="28"/>
        <v>3.5899999999999674</v>
      </c>
      <c r="C409" s="13">
        <f>IF(B409&lt;CALCULATIONS!$M$9,Alfa1*SIN(miia*B409)-Alfa2*SIN(miib*B409),CURRENTX)</f>
        <v>13.814559260416797</v>
      </c>
      <c r="D409" s="14">
        <f>IF(B409&lt;CALCULATIONS!$M$9,-(Alfa1*COS(miia*B409)-Alfa2*COS(miib*B409)),CURRENTY)</f>
        <v>23.743497294283909</v>
      </c>
      <c r="G409">
        <f t="shared" si="31"/>
        <v>359</v>
      </c>
      <c r="H409">
        <f t="shared" si="29"/>
        <v>3.5899999999999674</v>
      </c>
      <c r="I409" s="13">
        <f>IF(H409&lt;CALCULATIONS!$M$9,Aktina*SIN(epsilon*H409)*COS(D*H409),Aktina*SIN(epsilon*XRONOS)*COS(D*XRONOS))</f>
        <v>49.524155081474007</v>
      </c>
      <c r="J409" s="14">
        <f>IF(H409&lt;CALCULATIONS!$M$9,Aktina*COS(epsilon*H409)*COS(D*H409),Aktina*COS(epsilon*XRONOS)*COS(D*XRONOS))</f>
        <v>-39.335804620887828</v>
      </c>
    </row>
    <row r="410" spans="1:10">
      <c r="A410">
        <f t="shared" si="30"/>
        <v>360</v>
      </c>
      <c r="B410">
        <f t="shared" si="28"/>
        <v>3.5999999999999672</v>
      </c>
      <c r="C410" s="13">
        <f>IF(B410&lt;CALCULATIONS!$M$9,Alfa1*SIN(miia*B410)-Alfa2*SIN(miib*B410),CURRENTX)</f>
        <v>11.904564935678192</v>
      </c>
      <c r="D410" s="14">
        <f>IF(B410&lt;CALCULATIONS!$M$9,-(Alfa1*COS(miia*B410)-Alfa2*COS(miib*B410)),CURRENTY)</f>
        <v>27.828960293404339</v>
      </c>
      <c r="G410">
        <f t="shared" si="31"/>
        <v>360</v>
      </c>
      <c r="H410">
        <f t="shared" si="29"/>
        <v>3.5999999999999672</v>
      </c>
      <c r="I410" s="13">
        <f>IF(H410&lt;CALCULATIONS!$M$9,Aktina*SIN(epsilon*H410)*COS(D*H410),Aktina*SIN(epsilon*XRONOS)*COS(D*XRONOS))</f>
        <v>43.596077567200986</v>
      </c>
      <c r="J410" s="14">
        <f>IF(H410&lt;CALCULATIONS!$M$9,Aktina*COS(epsilon*H410)*COS(D*H410),Aktina*COS(epsilon*XRONOS)*COS(D*XRONOS))</f>
        <v>-38.332499726550587</v>
      </c>
    </row>
    <row r="411" spans="1:10">
      <c r="A411">
        <f t="shared" si="30"/>
        <v>361</v>
      </c>
      <c r="B411">
        <f t="shared" si="28"/>
        <v>3.609999999999967</v>
      </c>
      <c r="C411" s="13">
        <f>IF(B411&lt;CALCULATIONS!$M$9,Alfa1*SIN(miia*B411)-Alfa2*SIN(miib*B411),CURRENTX)</f>
        <v>10.1381959679766</v>
      </c>
      <c r="D411" s="14">
        <f>IF(B411&lt;CALCULATIONS!$M$9,-(Alfa1*COS(miia*B411)-Alfa2*COS(miib*B411)),CURRENTY)</f>
        <v>31.867235711966796</v>
      </c>
      <c r="G411">
        <f t="shared" si="31"/>
        <v>361</v>
      </c>
      <c r="H411">
        <f t="shared" si="29"/>
        <v>3.609999999999967</v>
      </c>
      <c r="I411" s="13">
        <f>IF(H411&lt;CALCULATIONS!$M$9,Aktina*SIN(epsilon*H411)*COS(D*H411),Aktina*SIN(epsilon*XRONOS)*COS(D*XRONOS))</f>
        <v>36.966996849590288</v>
      </c>
      <c r="J411" s="14">
        <f>IF(H411&lt;CALCULATIONS!$M$9,Aktina*COS(epsilon*H411)*COS(D*H411),Aktina*COS(epsilon*XRONOS)*COS(D*XRONOS))</f>
        <v>-35.934801849491919</v>
      </c>
    </row>
    <row r="412" spans="1:10">
      <c r="A412">
        <f t="shared" si="30"/>
        <v>362</v>
      </c>
      <c r="B412">
        <f t="shared" si="28"/>
        <v>3.6199999999999668</v>
      </c>
      <c r="C412" s="13">
        <f>IF(B412&lt;CALCULATIONS!$M$9,Alfa1*SIN(miia*B412)-Alfa2*SIN(miib*B412),CURRENTX)</f>
        <v>8.5212344853433564</v>
      </c>
      <c r="D412" s="14">
        <f>IF(B412&lt;CALCULATIONS!$M$9,-(Alfa1*COS(miia*B412)-Alfa2*COS(miib*B412)),CURRENTY)</f>
        <v>35.830809031418404</v>
      </c>
      <c r="G412">
        <f t="shared" si="31"/>
        <v>362</v>
      </c>
      <c r="H412">
        <f t="shared" si="29"/>
        <v>3.6199999999999668</v>
      </c>
      <c r="I412" s="13">
        <f>IF(H412&lt;CALCULATIONS!$M$9,Aktina*SIN(epsilon*H412)*COS(D*H412),Aktina*SIN(epsilon*XRONOS)*COS(D*XRONOS))</f>
        <v>29.909370595244166</v>
      </c>
      <c r="J412" s="14">
        <f>IF(H412&lt;CALCULATIONS!$M$9,Aktina*COS(epsilon*H412)*COS(D*H412),Aktina*COS(epsilon*XRONOS)*COS(D*XRONOS))</f>
        <v>-32.134100450293737</v>
      </c>
    </row>
    <row r="413" spans="1:10">
      <c r="A413">
        <f t="shared" si="30"/>
        <v>363</v>
      </c>
      <c r="B413">
        <f t="shared" si="28"/>
        <v>3.6299999999999666</v>
      </c>
      <c r="C413" s="13">
        <f>IF(B413&lt;CALCULATIONS!$M$9,Alfa1*SIN(miia*B413)-Alfa2*SIN(miib*B413),CURRENTX)</f>
        <v>7.0573431537018365</v>
      </c>
      <c r="D413" s="14">
        <f>IF(B413&lt;CALCULATIONS!$M$9,-(Alfa1*COS(miia*B413)-Alfa2*COS(miib*B413)),CURRENTY)</f>
        <v>39.6923029968397</v>
      </c>
      <c r="G413">
        <f t="shared" si="31"/>
        <v>363</v>
      </c>
      <c r="H413">
        <f t="shared" si="29"/>
        <v>3.6299999999999666</v>
      </c>
      <c r="I413" s="13">
        <f>IF(H413&lt;CALCULATIONS!$M$9,Aktina*SIN(epsilon*H413)*COS(D*H413),Aktina*SIN(epsilon*XRONOS)*COS(D*XRONOS))</f>
        <v>22.702297816441973</v>
      </c>
      <c r="J413" s="14">
        <f>IF(H413&lt;CALCULATIONS!$M$9,Aktina*COS(epsilon*H413)*COS(D*H413),Aktina*COS(epsilon*XRONOS)*COS(D*XRONOS))</f>
        <v>-26.977422522857651</v>
      </c>
    </row>
    <row r="414" spans="1:10">
      <c r="A414">
        <f t="shared" si="30"/>
        <v>364</v>
      </c>
      <c r="B414">
        <f t="shared" si="28"/>
        <v>3.6399999999999664</v>
      </c>
      <c r="C414" s="13">
        <f>IF(B414&lt;CALCULATIONS!$M$9,Alfa1*SIN(miia*B414)-Alfa2*SIN(miib*B414),CURRENTX)</f>
        <v>5.7480598079096197</v>
      </c>
      <c r="D414" s="14">
        <f>IF(B414&lt;CALCULATIONS!$M$9,-(Alfa1*COS(miia*B414)-Alfa2*COS(miib*B414)),CURRENTY)</f>
        <v>43.424720604146451</v>
      </c>
      <c r="G414">
        <f t="shared" si="31"/>
        <v>364</v>
      </c>
      <c r="H414">
        <f t="shared" si="29"/>
        <v>3.6399999999999664</v>
      </c>
      <c r="I414" s="13">
        <f>IF(H414&lt;CALCULATIONS!$M$9,Aktina*SIN(epsilon*H414)*COS(D*H414),Aktina*SIN(epsilon*XRONOS)*COS(D*XRONOS))</f>
        <v>15.620414718138253</v>
      </c>
      <c r="J414" s="14">
        <f>IF(H414&lt;CALCULATIONS!$M$9,Aktina*COS(epsilon*H414)*COS(D*H414),Aktina*COS(epsilon*XRONOS)*COS(D*XRONOS))</f>
        <v>-20.566601855832346</v>
      </c>
    </row>
    <row r="415" spans="1:10">
      <c r="A415">
        <f t="shared" si="30"/>
        <v>365</v>
      </c>
      <c r="B415">
        <f t="shared" si="28"/>
        <v>3.6499999999999662</v>
      </c>
      <c r="C415" s="13">
        <f>IF(B415&lt;CALCULATIONS!$M$9,Alfa1*SIN(miia*B415)-Alfa2*SIN(miib*B415),CURRENTX)</f>
        <v>4.5928148016137946</v>
      </c>
      <c r="D415" s="14">
        <f>IF(B415&lt;CALCULATIONS!$M$9,-(Alfa1*COS(miia*B415)-Alfa2*COS(miib*B415)),CURRENTY)</f>
        <v>47.001685886844037</v>
      </c>
      <c r="G415">
        <f t="shared" si="31"/>
        <v>365</v>
      </c>
      <c r="H415">
        <f t="shared" si="29"/>
        <v>3.6499999999999662</v>
      </c>
      <c r="I415" s="13">
        <f>IF(H415&lt;CALCULATIONS!$M$9,Aktina*SIN(epsilon*H415)*COS(D*H415),Aktina*SIN(epsilon*XRONOS)*COS(D*XRONOS))</f>
        <v>8.9230725838805665</v>
      </c>
      <c r="J415" s="14">
        <f>IF(H415&lt;CALCULATIONS!$M$9,Aktina*COS(epsilon*H415)*COS(D*H415),Aktina*COS(epsilon*XRONOS)*COS(D*XRONOS))</f>
        <v>-13.055255843420756</v>
      </c>
    </row>
    <row r="416" spans="1:10">
      <c r="A416">
        <f t="shared" si="30"/>
        <v>366</v>
      </c>
      <c r="B416">
        <f t="shared" si="28"/>
        <v>3.6599999999999659</v>
      </c>
      <c r="C416" s="13">
        <f>IF(B416&lt;CALCULATIONS!$M$9,Alfa1*SIN(miia*B416)-Alfa2*SIN(miib*B416),CURRENTX)</f>
        <v>3.5889708207905429</v>
      </c>
      <c r="D416" s="14">
        <f>IF(B416&lt;CALCULATIONS!$M$9,-(Alfa1*COS(miia*B416)-Alfa2*COS(miib*B416)),CURRENTY)</f>
        <v>50.397680168862443</v>
      </c>
      <c r="G416">
        <f t="shared" si="31"/>
        <v>366</v>
      </c>
      <c r="H416">
        <f t="shared" si="29"/>
        <v>3.6599999999999659</v>
      </c>
      <c r="I416" s="13">
        <f>IF(H416&lt;CALCULATIONS!$M$9,Aktina*SIN(epsilon*H416)*COS(D*H416),Aktina*SIN(epsilon*XRONOS)*COS(D*XRONOS))</f>
        <v>2.8442278775937964</v>
      </c>
      <c r="J416" s="14">
        <f>IF(H416&lt;CALCULATIONS!$M$9,Aktina*COS(epsilon*H416)*COS(D*H416),Aktina*COS(epsilon*XRONOS)*COS(D*XRONOS))</f>
        <v>-4.6436800131964278</v>
      </c>
    </row>
    <row r="417" spans="1:10">
      <c r="A417">
        <f t="shared" si="30"/>
        <v>367</v>
      </c>
      <c r="B417">
        <f t="shared" si="28"/>
        <v>3.6699999999999657</v>
      </c>
      <c r="C417" s="13">
        <f>IF(B417&lt;CALCULATIONS!$M$9,Alfa1*SIN(miia*B417)-Alfa2*SIN(miib*B417),CURRENTX)</f>
        <v>2.7318846778815171</v>
      </c>
      <c r="D417" s="14">
        <f>IF(B417&lt;CALCULATIONS!$M$9,-(Alfa1*COS(miia*B417)-Alfa2*COS(miib*B417)),CURRENTY)</f>
        <v>53.588271491106624</v>
      </c>
      <c r="G417">
        <f t="shared" si="31"/>
        <v>367</v>
      </c>
      <c r="H417">
        <f t="shared" si="29"/>
        <v>3.6699999999999657</v>
      </c>
      <c r="I417" s="13">
        <f>IF(H417&lt;CALCULATIONS!$M$9,Aktina*SIN(epsilon*H417)*COS(D*H417),Aktina*SIN(epsilon*XRONOS)*COS(D*XRONOS))</f>
        <v>-2.4165546833088234</v>
      </c>
      <c r="J417" s="14">
        <f>IF(H417&lt;CALCULATIONS!$M$9,Aktina*COS(epsilon*H417)*COS(D*H417),Aktina*COS(epsilon*XRONOS)*COS(D*XRONOS))</f>
        <v>4.4281463692109675</v>
      </c>
    </row>
    <row r="418" spans="1:10">
      <c r="A418">
        <f t="shared" si="30"/>
        <v>368</v>
      </c>
      <c r="B418">
        <f t="shared" si="28"/>
        <v>3.6799999999999655</v>
      </c>
      <c r="C418" s="13">
        <f>IF(B418&lt;CALCULATIONS!$M$9,Alfa1*SIN(miia*B418)-Alfa2*SIN(miib*B418),CURRENTX)</f>
        <v>2.0149903805087916</v>
      </c>
      <c r="D418" s="14">
        <f>IF(B418&lt;CALCULATIONS!$M$9,-(Alfa1*COS(miia*B418)-Alfa2*COS(miib*B418)),CURRENTY)</f>
        <v>56.550334983231885</v>
      </c>
      <c r="G418">
        <f t="shared" si="31"/>
        <v>368</v>
      </c>
      <c r="H418">
        <f t="shared" si="29"/>
        <v>3.6799999999999655</v>
      </c>
      <c r="I418" s="13">
        <f>IF(H418&lt;CALCULATIONS!$M$9,Aktina*SIN(epsilon*H418)*COS(D*H418),Aktina*SIN(epsilon*XRONOS)*COS(D*XRONOS))</f>
        <v>-6.7016307034416815</v>
      </c>
      <c r="J418" s="14">
        <f>IF(H418&lt;CALCULATIONS!$M$9,Aktina*COS(epsilon*H418)*COS(D*H418),Aktina*COS(epsilon*XRONOS)*COS(D*XRONOS))</f>
        <v>13.889174673383522</v>
      </c>
    </row>
    <row r="419" spans="1:10">
      <c r="A419">
        <f t="shared" si="30"/>
        <v>369</v>
      </c>
      <c r="B419">
        <f t="shared" si="28"/>
        <v>3.6899999999999653</v>
      </c>
      <c r="C419" s="13">
        <f>IF(B419&lt;CALCULATIONS!$M$9,Alfa1*SIN(miia*B419)-Alfa2*SIN(miib*B419),CURRENTX)</f>
        <v>1.4299025531058653</v>
      </c>
      <c r="D419" s="14">
        <f>IF(B419&lt;CALCULATIONS!$M$9,-(Alfa1*COS(miia*B419)-Alfa2*COS(miib*B419)),CURRENTY)</f>
        <v>59.262262038103096</v>
      </c>
      <c r="G419">
        <f t="shared" si="31"/>
        <v>369</v>
      </c>
      <c r="H419">
        <f t="shared" si="29"/>
        <v>3.6899999999999653</v>
      </c>
      <c r="I419" s="13">
        <f>IF(H419&lt;CALCULATIONS!$M$9,Aktina*SIN(epsilon*H419)*COS(D*H419),Aktina*SIN(epsilon*XRONOS)*COS(D*XRONOS))</f>
        <v>-9.9010404638853657</v>
      </c>
      <c r="J419" s="14">
        <f>IF(H419&lt;CALCULATIONS!$M$9,Aktina*COS(epsilon*H419)*COS(D*H419),Aktina*COS(epsilon*XRONOS)*COS(D*XRONOS))</f>
        <v>23.447187347957108</v>
      </c>
    </row>
    <row r="420" spans="1:10">
      <c r="A420">
        <f t="shared" si="30"/>
        <v>370</v>
      </c>
      <c r="B420">
        <f t="shared" si="28"/>
        <v>3.6999999999999651</v>
      </c>
      <c r="C420" s="13">
        <f>IF(B420&lt;CALCULATIONS!$M$9,Alfa1*SIN(miia*B420)-Alfa2*SIN(miib*B420),CURRENTX)</f>
        <v>0.96653908358668161</v>
      </c>
      <c r="D420" s="14">
        <f>IF(B420&lt;CALCULATIONS!$M$9,-(Alfa1*COS(miia*B420)-Alfa2*COS(miib*B420)),CURRENTY)</f>
        <v>61.704156253635276</v>
      </c>
      <c r="G420">
        <f t="shared" si="31"/>
        <v>370</v>
      </c>
      <c r="H420">
        <f t="shared" si="29"/>
        <v>3.6999999999999651</v>
      </c>
      <c r="I420" s="13">
        <f>IF(H420&lt;CALCULATIONS!$M$9,Aktina*SIN(epsilon*H420)*COS(D*H420),Aktina*SIN(epsilon*XRONOS)*COS(D*XRONOS))</f>
        <v>-11.956284448888463</v>
      </c>
      <c r="J420" s="14">
        <f>IF(H420&lt;CALCULATIONS!$M$9,Aktina*COS(epsilon*H420)*COS(D*H420),Aktina*COS(epsilon*XRONOS)*COS(D*XRONOS))</f>
        <v>32.799598782132179</v>
      </c>
    </row>
    <row r="421" spans="1:10">
      <c r="A421">
        <f t="shared" si="30"/>
        <v>371</v>
      </c>
      <c r="B421">
        <f t="shared" si="28"/>
        <v>3.7099999999999649</v>
      </c>
      <c r="C421" s="13">
        <f>IF(B421&lt;CALCULATIONS!$M$9,Alfa1*SIN(miia*B421)-Alfa2*SIN(miib*B421),CURRENTX)</f>
        <v>0.6132616724726585</v>
      </c>
      <c r="D421" s="14">
        <f>IF(B421&lt;CALCULATIONS!$M$9,-(Alfa1*COS(miia*B421)-Alfa2*COS(miib*B421)),CURRENTY)</f>
        <v>63.858014234123232</v>
      </c>
      <c r="G421">
        <f t="shared" si="31"/>
        <v>371</v>
      </c>
      <c r="H421">
        <f t="shared" si="29"/>
        <v>3.7099999999999649</v>
      </c>
      <c r="I421" s="13">
        <f>IF(H421&lt;CALCULATIONS!$M$9,Aktina*SIN(epsilon*H421)*COS(D*H421),Aktina*SIN(epsilon*XRONOS)*COS(D*XRONOS))</f>
        <v>-12.861965603637067</v>
      </c>
      <c r="J421" s="14">
        <f>IF(H421&lt;CALCULATIONS!$M$9,Aktina*COS(epsilon*H421)*COS(D*H421),Aktina*COS(epsilon*XRONOS)*COS(D*XRONOS))</f>
        <v>41.644734470822506</v>
      </c>
    </row>
    <row r="422" spans="1:10">
      <c r="A422">
        <f t="shared" si="30"/>
        <v>372</v>
      </c>
      <c r="B422">
        <f t="shared" si="28"/>
        <v>3.7199999999999647</v>
      </c>
      <c r="C422" s="13">
        <f>IF(B422&lt;CALCULATIONS!$M$9,Alfa1*SIN(miia*B422)-Alfa2*SIN(miib*B422),CURRENTX)</f>
        <v>0.35703278064671373</v>
      </c>
      <c r="D422" s="14">
        <f>IF(B422&lt;CALCULATIONS!$M$9,-(Alfa1*COS(miia*B422)-Alfa2*COS(miib*B422)),CURRENTY)</f>
        <v>65.707889489541884</v>
      </c>
      <c r="G422">
        <f t="shared" si="31"/>
        <v>372</v>
      </c>
      <c r="H422">
        <f t="shared" si="29"/>
        <v>3.7199999999999647</v>
      </c>
      <c r="I422" s="13">
        <f>IF(H422&lt;CALCULATIONS!$M$9,Aktina*SIN(epsilon*H422)*COS(D*H422),Aktina*SIN(epsilon*XRONOS)*COS(D*XRONOS))</f>
        <v>-12.66523974503812</v>
      </c>
      <c r="J422" s="14">
        <f>IF(H422&lt;CALCULATIONS!$M$9,Aktina*COS(epsilon*H422)*COS(D*H422),Aktina*COS(epsilon*XRONOS)*COS(D*XRONOS))</f>
        <v>49.693146651867174</v>
      </c>
    </row>
    <row r="423" spans="1:10">
      <c r="A423">
        <f t="shared" si="30"/>
        <v>373</v>
      </c>
      <c r="B423">
        <f t="shared" si="28"/>
        <v>3.7299999999999645</v>
      </c>
      <c r="C423" s="13">
        <f>IF(B423&lt;CALCULATIONS!$M$9,Alfa1*SIN(miia*B423)-Alfa2*SIN(miib*B423),CURRENTX)</f>
        <v>0.18358730593211448</v>
      </c>
      <c r="D423" s="14">
        <f>IF(B423&lt;CALCULATIONS!$M$9,-(Alfa1*COS(miia*B423)-Alfa2*COS(miib*B423)),CURRENTY)</f>
        <v>67.240037835137841</v>
      </c>
      <c r="G423">
        <f t="shared" si="31"/>
        <v>373</v>
      </c>
      <c r="H423">
        <f t="shared" si="29"/>
        <v>3.7299999999999645</v>
      </c>
      <c r="I423" s="13">
        <f>IF(H423&lt;CALCULATIONS!$M$9,Aktina*SIN(epsilon*H423)*COS(D*H423),Aktina*SIN(epsilon*XRONOS)*COS(D*XRONOS))</f>
        <v>-11.46310367706738</v>
      </c>
      <c r="J423" s="14">
        <f>IF(H423&lt;CALCULATIONS!$M$9,Aktina*COS(epsilon*H423)*COS(D*H423),Aktina*COS(epsilon*XRONOS)*COS(D*XRONOS))</f>
        <v>56.678522402374554</v>
      </c>
    </row>
    <row r="424" spans="1:10">
      <c r="A424">
        <f t="shared" si="30"/>
        <v>374</v>
      </c>
      <c r="B424">
        <f t="shared" si="28"/>
        <v>3.7399999999999642</v>
      </c>
      <c r="C424" s="13">
        <f>IF(B424&lt;CALCULATIONS!$M$9,Alfa1*SIN(miia*B424)-Alfa2*SIN(miib*B424),CURRENTX)</f>
        <v>7.7617169656877039E-2</v>
      </c>
      <c r="D424" s="14">
        <f>IF(B424&lt;CALCULATIONS!$M$9,-(Alfa1*COS(miia*B424)-Alfa2*COS(miib*B424)),CURRENTY)</f>
        <v>68.443042873356049</v>
      </c>
      <c r="G424">
        <f t="shared" si="31"/>
        <v>374</v>
      </c>
      <c r="H424">
        <f t="shared" si="29"/>
        <v>3.7399999999999642</v>
      </c>
      <c r="I424" s="13">
        <f>IF(H424&lt;CALCULATIONS!$M$9,Aktina*SIN(epsilon*H424)*COS(D*H424),Aktina*SIN(epsilon*XRONOS)*COS(D*XRONOS))</f>
        <v>-9.3976374373387248</v>
      </c>
      <c r="J424" s="14">
        <f>IF(H424&lt;CALCULATIONS!$M$9,Aktina*COS(epsilon*H424)*COS(D*H424),Aktina*COS(epsilon*XRONOS)*COS(D*XRONOS))</f>
        <v>62.36775563028074</v>
      </c>
    </row>
    <row r="425" spans="1:10">
      <c r="A425">
        <f t="shared" si="30"/>
        <v>375</v>
      </c>
      <c r="B425">
        <f t="shared" si="28"/>
        <v>3.749999999999964</v>
      </c>
      <c r="C425" s="13">
        <f>IF(B425&lt;CALCULATIONS!$M$9,Alfa1*SIN(miia*B425)-Alfa2*SIN(miib*B425),CURRENTX)</f>
        <v>2.2966863762254874E-2</v>
      </c>
      <c r="D425" s="14">
        <f>IF(B425&lt;CALCULATIONS!$M$9,-(Alfa1*COS(miia*B425)-Alfa2*COS(miib*B425)),CURRENTY)</f>
        <v>69.307920333931008</v>
      </c>
      <c r="G425">
        <f t="shared" si="31"/>
        <v>375</v>
      </c>
      <c r="H425">
        <f t="shared" si="29"/>
        <v>3.749999999999964</v>
      </c>
      <c r="I425" s="13">
        <f>IF(H425&lt;CALCULATIONS!$M$9,Aktina*SIN(epsilon*H425)*COS(D*H425),Aktina*SIN(epsilon*XRONOS)*COS(D*XRONOS))</f>
        <v>-6.6493992520648435</v>
      </c>
      <c r="J425" s="14">
        <f>IF(H425&lt;CALCULATIONS!$M$9,Aktina*COS(epsilon*H425)*COS(D*H425),Aktina*COS(epsilon*XRONOS)*COS(D*XRONOS))</f>
        <v>66.569786868707737</v>
      </c>
    </row>
    <row r="426" spans="1:10">
      <c r="A426">
        <f t="shared" si="30"/>
        <v>376</v>
      </c>
      <c r="B426">
        <f t="shared" si="28"/>
        <v>3.7599999999999638</v>
      </c>
      <c r="C426" s="13">
        <f>IF(B426&lt;CALCULATIONS!$M$9,Alfa1*SIN(miia*B426)-Alfa2*SIN(miib*B426),CURRENTX)</f>
        <v>2.8378981504211254E-3</v>
      </c>
      <c r="D426" s="14">
        <f>IF(B426&lt;CALCULATIONS!$M$9,-(Alfa1*COS(miia*B426)-Alfa2*COS(miib*B426)),CURRENTY)</f>
        <v>69.828200253931115</v>
      </c>
      <c r="G426">
        <f t="shared" si="31"/>
        <v>376</v>
      </c>
      <c r="H426">
        <f t="shared" si="29"/>
        <v>3.7599999999999638</v>
      </c>
      <c r="I426" s="13">
        <f>IF(H426&lt;CALCULATIONS!$M$9,Aktina*SIN(epsilon*H426)*COS(D*H426),Aktina*SIN(epsilon*XRONOS)*COS(D*XRONOS))</f>
        <v>-3.4292459214910491</v>
      </c>
      <c r="J426" s="14">
        <f>IF(H426&lt;CALCULATIONS!$M$9,Aktina*COS(epsilon*H426)*COS(D*H426),Aktina*COS(epsilon*XRONOS)*COS(D*XRONOS))</f>
        <v>69.142862988735246</v>
      </c>
    </row>
    <row r="427" spans="1:10">
      <c r="A427">
        <f t="shared" si="30"/>
        <v>377</v>
      </c>
      <c r="B427">
        <f t="shared" si="28"/>
        <v>3.7699999999999636</v>
      </c>
      <c r="C427" s="13">
        <f>IF(B427&lt;CALCULATIONS!$M$9,Alfa1*SIN(miia*B427)-Alfa2*SIN(miib*B427),CURRENTX)</f>
        <v>-2.0434117765921744E-9</v>
      </c>
      <c r="D427" s="14">
        <f>IF(B427&lt;CALCULATIONS!$M$9,-(Alfa1*COS(miia*B427)-Alfa2*COS(miib*B427)),CURRENTY)</f>
        <v>69.999986195603114</v>
      </c>
      <c r="G427">
        <f t="shared" si="31"/>
        <v>377</v>
      </c>
      <c r="H427">
        <f t="shared" si="29"/>
        <v>3.7699999999999636</v>
      </c>
      <c r="I427" s="13">
        <f>IF(H427&lt;CALCULATIONS!$M$9,Aktina*SIN(epsilon*H427)*COS(D*H427),Aktina*SIN(epsilon*XRONOS)*COS(D*XRONOS))</f>
        <v>3.1085463666246153E-2</v>
      </c>
      <c r="J427" s="14">
        <f>IF(H427&lt;CALCULATIONS!$M$9,Aktina*COS(epsilon*H427)*COS(D*H427),Aktina*COS(epsilon*XRONOS)*COS(D*XRONOS))</f>
        <v>69.999930978027592</v>
      </c>
    </row>
    <row r="428" spans="1:10">
      <c r="A428">
        <f t="shared" si="30"/>
        <v>378</v>
      </c>
      <c r="B428">
        <f t="shared" si="28"/>
        <v>3.7799999999999634</v>
      </c>
      <c r="C428" s="13">
        <f>IF(B428&lt;CALCULATIONS!$M$9,Alfa1*SIN(miia*B428)-Alfa2*SIN(miib*B428),CURRENTX)</f>
        <v>-2.9931678261454486E-3</v>
      </c>
      <c r="D428" s="14">
        <f>IF(B428&lt;CALCULATIONS!$M$9,-(Alfa1*COS(miia*B428)-Alfa2*COS(miib*B428)),CURRENTY)</f>
        <v>69.821990923900401</v>
      </c>
      <c r="G428">
        <f t="shared" si="31"/>
        <v>378</v>
      </c>
      <c r="H428">
        <f t="shared" si="29"/>
        <v>3.7799999999999634</v>
      </c>
      <c r="I428" s="13">
        <f>IF(H428&lt;CALCULATIONS!$M$9,Aktina*SIN(epsilon*H428)*COS(D*H428),Aktina*SIN(epsilon*XRONOS)*COS(D*XRONOS))</f>
        <v>3.4892488850876409</v>
      </c>
      <c r="J428" s="14">
        <f>IF(H428&lt;CALCULATIONS!$M$9,Aktina*COS(epsilon*H428)*COS(D*H428),Aktina*COS(epsilon*XRONOS)*COS(D*XRONOS))</f>
        <v>69.111953324948203</v>
      </c>
    </row>
    <row r="429" spans="1:10">
      <c r="A429">
        <f t="shared" si="30"/>
        <v>379</v>
      </c>
      <c r="B429">
        <f t="shared" si="28"/>
        <v>3.7899999999999632</v>
      </c>
      <c r="C429" s="13">
        <f>IF(B429&lt;CALCULATIONS!$M$9,Alfa1*SIN(miia*B429)-Alfa2*SIN(miib*B429),CURRENTX)</f>
        <v>-2.3585990759075415E-2</v>
      </c>
      <c r="D429" s="14">
        <f>IF(B429&lt;CALCULATIONS!$M$9,-(Alfa1*COS(miia*B429)-Alfa2*COS(miib*B429)),CURRENTY)</f>
        <v>69.29554819535042</v>
      </c>
      <c r="G429">
        <f t="shared" si="31"/>
        <v>379</v>
      </c>
      <c r="H429">
        <f t="shared" si="29"/>
        <v>3.7899999999999632</v>
      </c>
      <c r="I429" s="13">
        <f>IF(H429&lt;CALCULATIONS!$M$9,Aktina*SIN(epsilon*H429)*COS(D*H429),Aktina*SIN(epsilon*XRONOS)*COS(D*XRONOS))</f>
        <v>6.7029940334330043</v>
      </c>
      <c r="J429" s="14">
        <f>IF(H429&lt;CALCULATIONS!$M$9,Aktina*COS(epsilon*H429)*COS(D*H429),Aktina*COS(epsilon*XRONOS)*COS(D*XRONOS))</f>
        <v>66.509014384415394</v>
      </c>
    </row>
    <row r="430" spans="1:10">
      <c r="A430">
        <f t="shared" si="30"/>
        <v>380</v>
      </c>
      <c r="B430">
        <f t="shared" si="28"/>
        <v>3.799999999999963</v>
      </c>
      <c r="C430" s="13">
        <f>IF(B430&lt;CALCULATIONS!$M$9,Alfa1*SIN(miia*B430)-Alfa2*SIN(miib*B430),CURRENTX)</f>
        <v>-7.9002947718494809E-2</v>
      </c>
      <c r="D430" s="14">
        <f>IF(B430&lt;CALCULATIONS!$M$9,-(Alfa1*COS(miia*B430)-Alfa2*COS(miib*B430)),CURRENTY)</f>
        <v>68.424600543151954</v>
      </c>
      <c r="G430">
        <f t="shared" si="31"/>
        <v>380</v>
      </c>
      <c r="H430">
        <f t="shared" si="29"/>
        <v>3.799999999999963</v>
      </c>
      <c r="I430" s="13">
        <f>IF(H430&lt;CALCULATIONS!$M$9,Aktina*SIN(epsilon*H430)*COS(D*H430),Aktina*SIN(epsilon*XRONOS)*COS(D*XRONOS))</f>
        <v>9.4408670365988563</v>
      </c>
      <c r="J430" s="14">
        <f>IF(H430&lt;CALCULATIONS!$M$9,Aktina*COS(epsilon*H430)*COS(D*H430),Aktina*COS(epsilon*XRONOS)*COS(D*XRONOS))</f>
        <v>62.279174130438321</v>
      </c>
    </row>
    <row r="431" spans="1:10">
      <c r="A431">
        <f t="shared" si="30"/>
        <v>381</v>
      </c>
      <c r="B431">
        <f t="shared" si="28"/>
        <v>3.8099999999999627</v>
      </c>
      <c r="C431" s="13">
        <f>IF(B431&lt;CALCULATIONS!$M$9,Alfa1*SIN(miia*B431)-Alfa2*SIN(miib*B431),CURRENTX)</f>
        <v>-0.18603293310998659</v>
      </c>
      <c r="D431" s="14">
        <f>IF(B431&lt;CALCULATIONS!$M$9,-(Alfa1*COS(miia*B431)-Alfa2*COS(miib*B431)),CURRENTY)</f>
        <v>67.215663177772186</v>
      </c>
      <c r="G431">
        <f t="shared" si="31"/>
        <v>381</v>
      </c>
      <c r="H431">
        <f t="shared" si="29"/>
        <v>3.8099999999999627</v>
      </c>
      <c r="I431" s="13">
        <f>IF(H431&lt;CALCULATIONS!$M$9,Aktina*SIN(epsilon*H431)*COS(D*H431),Aktina*SIN(epsilon*XRONOS)*COS(D*XRONOS))</f>
        <v>11.492470254335332</v>
      </c>
      <c r="J431" s="14">
        <f>IF(H431&lt;CALCULATIONS!$M$9,Aktina*COS(epsilon*H431)*COS(D*H431),Aktina*COS(epsilon*XRONOS)*COS(D*XRONOS))</f>
        <v>56.565114461836437</v>
      </c>
    </row>
    <row r="432" spans="1:10">
      <c r="A432">
        <f t="shared" si="30"/>
        <v>382</v>
      </c>
      <c r="B432">
        <f t="shared" si="28"/>
        <v>3.8199999999999625</v>
      </c>
      <c r="C432" s="13">
        <f>IF(B432&lt;CALCULATIONS!$M$9,Alfa1*SIN(miia*B432)-Alfa2*SIN(miib*B432),CURRENTX)</f>
        <v>-0.36081816231127384</v>
      </c>
      <c r="D432" s="14">
        <f>IF(B432&lt;CALCULATIONS!$M$9,-(Alfa1*COS(miia*B432)-Alfa2*COS(miib*B432)),CURRENTY)</f>
        <v>65.67776435550428</v>
      </c>
      <c r="G432">
        <f t="shared" si="31"/>
        <v>382</v>
      </c>
      <c r="H432">
        <f t="shared" si="29"/>
        <v>3.8199999999999625</v>
      </c>
      <c r="I432" s="13">
        <f>IF(H432&lt;CALCULATIONS!$M$9,Aktina*SIN(epsilon*H432)*COS(D*H432),Aktina*SIN(epsilon*XRONOS)*COS(D*XRONOS))</f>
        <v>12.677861797605217</v>
      </c>
      <c r="J432" s="14">
        <f>IF(H432&lt;CALCULATIONS!$M$9,Aktina*COS(epsilon*H432)*COS(D*H432),Aktina*COS(epsilon*XRONOS)*COS(D*XRONOS))</f>
        <v>49.558710193867867</v>
      </c>
    </row>
    <row r="433" spans="1:10">
      <c r="A433">
        <f t="shared" si="30"/>
        <v>383</v>
      </c>
      <c r="B433">
        <f t="shared" si="28"/>
        <v>3.8299999999999623</v>
      </c>
      <c r="C433" s="13">
        <f>IF(B433&lt;CALCULATIONS!$M$9,Alfa1*SIN(miia*B433)-Alfa2*SIN(miib*B433),CURRENTX)</f>
        <v>-0.61864986389663379</v>
      </c>
      <c r="D433" s="14">
        <f>IF(B433&lt;CALCULATIONS!$M$9,-(Alfa1*COS(miia*B433)-Alfa2*COS(miib*B433)),CURRENTY)</f>
        <v>63.822362797142219</v>
      </c>
      <c r="G433">
        <f t="shared" si="31"/>
        <v>383</v>
      </c>
      <c r="H433">
        <f t="shared" si="29"/>
        <v>3.8299999999999623</v>
      </c>
      <c r="I433" s="13">
        <f>IF(H433&lt;CALCULATIONS!$M$9,Aktina*SIN(epsilon*H433)*COS(D*H433),Aktina*SIN(epsilon*XRONOS)*COS(D*XRONOS))</f>
        <v>12.855709935636055</v>
      </c>
      <c r="J433" s="14">
        <f>IF(H433&lt;CALCULATIONS!$M$9,Aktina*COS(epsilon*H433)*COS(D*H433),Aktina*COS(epsilon*XRONOS)*COS(D*XRONOS))</f>
        <v>41.49373858267036</v>
      </c>
    </row>
    <row r="434" spans="1:10">
      <c r="A434">
        <f t="shared" si="30"/>
        <v>384</v>
      </c>
      <c r="B434">
        <f t="shared" si="28"/>
        <v>3.8399999999999621</v>
      </c>
      <c r="C434" s="13">
        <f>IF(B434&lt;CALCULATIONS!$M$9,Alfa1*SIN(miia*B434)-Alfa2*SIN(miib*B434),CURRENTX)</f>
        <v>-0.97377290954667473</v>
      </c>
      <c r="D434" s="14">
        <f>IF(B434&lt;CALCULATIONS!$M$9,-(Alfa1*COS(miia*B434)-Alfa2*COS(miib*B434)),CURRENTY)</f>
        <v>61.66324296283419</v>
      </c>
      <c r="G434">
        <f t="shared" si="31"/>
        <v>384</v>
      </c>
      <c r="H434">
        <f t="shared" si="29"/>
        <v>3.8399999999999621</v>
      </c>
      <c r="I434" s="13">
        <f>IF(H434&lt;CALCULATIONS!$M$9,Aktina*SIN(epsilon*H434)*COS(D*H434),Aktina*SIN(epsilon*XRONOS)*COS(D*XRONOS))</f>
        <v>11.929867501448481</v>
      </c>
      <c r="J434" s="14">
        <f>IF(H434&lt;CALCULATIONS!$M$9,Aktina*COS(epsilon*H434)*COS(D*H434),Aktina*COS(epsilon*XRONOS)*COS(D*XRONOS))</f>
        <v>32.63701444408435</v>
      </c>
    </row>
    <row r="435" spans="1:10">
      <c r="A435">
        <f t="shared" si="30"/>
        <v>385</v>
      </c>
      <c r="B435">
        <f t="shared" ref="B435:B498" si="32">B434+dt</f>
        <v>3.8499999999999619</v>
      </c>
      <c r="C435" s="13">
        <f>IF(B435&lt;CALCULATIONS!$M$9,Alfa1*SIN(miia*B435)-Alfa2*SIN(miib*B435),CURRENTX)</f>
        <v>-1.4392014401572908</v>
      </c>
      <c r="D435" s="14">
        <f>IF(B435&lt;CALCULATIONS!$M$9,-(Alfa1*COS(miia*B435)-Alfa2*COS(miib*B435)),CURRENTY)</f>
        <v>59.216389205085783</v>
      </c>
      <c r="G435">
        <f t="shared" si="31"/>
        <v>385</v>
      </c>
      <c r="H435">
        <f t="shared" ref="H435:H498" si="33">H434+dt</f>
        <v>3.8499999999999619</v>
      </c>
      <c r="I435" s="13">
        <f>IF(H435&lt;CALCULATIONS!$M$9,Aktina*SIN(epsilon*H435)*COS(D*H435),Aktina*SIN(epsilon*XRONOS)*COS(D*XRONOS))</f>
        <v>9.8540948033280475</v>
      </c>
      <c r="J435" s="14">
        <f>IF(H435&lt;CALCULATIONS!$M$9,Aktina*COS(epsilon*H435)*COS(D*H435),Aktina*COS(epsilon*XRONOS)*COS(D*XRONOS))</f>
        <v>23.278299734679628</v>
      </c>
    </row>
    <row r="436" spans="1:10">
      <c r="A436">
        <f t="shared" ref="A436:A499" si="34">A435+1</f>
        <v>386</v>
      </c>
      <c r="B436">
        <f t="shared" si="32"/>
        <v>3.8599999999999617</v>
      </c>
      <c r="C436" s="13">
        <f>IF(B436&lt;CALCULATIONS!$M$9,Alfa1*SIN(miia*B436)-Alfa2*SIN(miib*B436),CURRENTX)</f>
        <v>-2.0265474354390136</v>
      </c>
      <c r="D436" s="14">
        <f>IF(B436&lt;CALCULATIONS!$M$9,-(Alfa1*COS(miia*B436)-Alfa2*COS(miib*B436)),CURRENTY)</f>
        <v>56.49984002762956</v>
      </c>
      <c r="G436">
        <f t="shared" ref="G436:G499" si="35">G435+1</f>
        <v>386</v>
      </c>
      <c r="H436">
        <f t="shared" si="33"/>
        <v>3.8599999999999617</v>
      </c>
      <c r="I436" s="13">
        <f>IF(H436&lt;CALCULATIONS!$M$9,Aktina*SIN(epsilon*H436)*COS(D*H436),Aktina*SIN(epsilon*XRONOS)*COS(D*XRONOS))</f>
        <v>6.6347338638097719</v>
      </c>
      <c r="J436" s="14">
        <f>IF(H436&lt;CALCULATIONS!$M$9,Aktina*COS(epsilon*H436)*COS(D*H436),Aktina*COS(epsilon*XRONOS)*COS(D*XRONOS))</f>
        <v>13.719384406247395</v>
      </c>
    </row>
    <row r="437" spans="1:10">
      <c r="A437">
        <f t="shared" si="34"/>
        <v>387</v>
      </c>
      <c r="B437">
        <f t="shared" si="32"/>
        <v>3.8699999999999615</v>
      </c>
      <c r="C437" s="13">
        <f>IF(B437&lt;CALCULATIONS!$M$9,Alfa1*SIN(miia*B437)-Alfa2*SIN(miib*B437),CURRENTX)</f>
        <v>-2.7458640433538442</v>
      </c>
      <c r="D437" s="14">
        <f>IF(B437&lt;CALCULATIONS!$M$9,-(Alfa1*COS(miia*B437)-Alfa2*COS(miib*B437)),CURRENTY)</f>
        <v>53.533523871447272</v>
      </c>
      <c r="G437">
        <f t="shared" si="35"/>
        <v>387</v>
      </c>
      <c r="H437">
        <f t="shared" si="33"/>
        <v>3.8699999999999615</v>
      </c>
      <c r="I437" s="13">
        <f>IF(H437&lt;CALCULATIONS!$M$9,Aktina*SIN(epsilon*H437)*COS(D*H437),Aktina*SIN(epsilon*XRONOS)*COS(D*XRONOS))</f>
        <v>2.3312190715375856</v>
      </c>
      <c r="J437" s="14">
        <f>IF(H437&lt;CALCULATIONS!$M$9,Aktina*COS(epsilon*H437)*COS(D*H437),Aktina*COS(epsilon*XRONOS)*COS(D*XRONOS))</f>
        <v>4.2627675234070681</v>
      </c>
    </row>
    <row r="438" spans="1:10">
      <c r="A438">
        <f t="shared" si="34"/>
        <v>388</v>
      </c>
      <c r="B438">
        <f t="shared" si="32"/>
        <v>3.8799999999999613</v>
      </c>
      <c r="C438" s="13">
        <f>IF(B438&lt;CALCULATIONS!$M$9,Alfa1*SIN(miia*B438)-Alfa2*SIN(miib*B438),CURRENTX)</f>
        <v>-3.6055053363886387</v>
      </c>
      <c r="D438" s="14">
        <f>IF(B438&lt;CALCULATIONS!$M$9,-(Alfa1*COS(miia*B438)-Alfa2*COS(miib*B438)),CURRENTY)</f>
        <v>50.339078028667373</v>
      </c>
      <c r="G438">
        <f t="shared" si="35"/>
        <v>388</v>
      </c>
      <c r="H438">
        <f t="shared" si="33"/>
        <v>3.8799999999999613</v>
      </c>
      <c r="I438" s="13">
        <f>IF(H438&lt;CALCULATIONS!$M$9,Aktina*SIN(epsilon*H438)*COS(D*H438),Aktina*SIN(epsilon*XRONOS)*COS(D*XRONOS))</f>
        <v>-2.9456037405958666</v>
      </c>
      <c r="J438" s="14">
        <f>IF(H438&lt;CALCULATIONS!$M$9,Aktina*COS(epsilon*H438)*COS(D*H438),Aktina*COS(epsilon*XRONOS)*COS(D*XRONOS))</f>
        <v>-4.7996172269149628</v>
      </c>
    </row>
    <row r="439" spans="1:10">
      <c r="A439">
        <f t="shared" si="34"/>
        <v>389</v>
      </c>
      <c r="B439">
        <f t="shared" si="32"/>
        <v>3.889999999999961</v>
      </c>
      <c r="C439" s="13">
        <f>IF(B439&lt;CALCULATIONS!$M$9,Alfa1*SIN(miia*B439)-Alfa2*SIN(miib*B439),CURRENTX)</f>
        <v>-4.6120039954020164</v>
      </c>
      <c r="D439" s="14">
        <f>IF(B439&lt;CALCULATIONS!$M$9,-(Alfa1*COS(miia*B439)-Alfa2*COS(miib*B439)),CURRENTY)</f>
        <v>46.939652448625068</v>
      </c>
      <c r="G439">
        <f t="shared" si="35"/>
        <v>389</v>
      </c>
      <c r="H439">
        <f t="shared" si="33"/>
        <v>3.889999999999961</v>
      </c>
      <c r="I439" s="13">
        <f>IF(H439&lt;CALCULATIONS!$M$9,Aktina*SIN(epsilon*H439)*COS(D*H439),Aktina*SIN(epsilon*XRONOS)*COS(D*XRONOS))</f>
        <v>-9.037289657645621</v>
      </c>
      <c r="J439" s="14">
        <f>IF(H439&lt;CALCULATIONS!$M$9,Aktina*COS(epsilon*H439)*COS(D*H439),Aktina*COS(epsilon*XRONOS)*COS(D*XRONOS))</f>
        <v>-13.197190001168835</v>
      </c>
    </row>
    <row r="440" spans="1:10">
      <c r="A440">
        <f t="shared" si="34"/>
        <v>390</v>
      </c>
      <c r="B440">
        <f t="shared" si="32"/>
        <v>3.8999999999999608</v>
      </c>
      <c r="C440" s="13">
        <f>IF(B440&lt;CALCULATIONS!$M$9,Alfa1*SIN(miia*B440)-Alfa2*SIN(miib*B440),CURRENTX)</f>
        <v>-5.7699682402811732</v>
      </c>
      <c r="D440" s="14">
        <f>IF(B440&lt;CALCULATIONS!$M$9,-(Alfa1*COS(miia*B440)-Alfa2*COS(miib*B440)),CURRENTY)</f>
        <v>43.359700346396899</v>
      </c>
      <c r="G440">
        <f t="shared" si="35"/>
        <v>390</v>
      </c>
      <c r="H440">
        <f t="shared" si="33"/>
        <v>3.8999999999999608</v>
      </c>
      <c r="I440" s="13">
        <f>IF(H440&lt;CALCULATIONS!$M$9,Aktina*SIN(epsilon*H440)*COS(D*H440),Aktina*SIN(epsilon*XRONOS)*COS(D*XRONOS))</f>
        <v>-15.743592560352086</v>
      </c>
      <c r="J440" s="14">
        <f>IF(H440&lt;CALCULATIONS!$M$9,Aktina*COS(epsilon*H440)*COS(D*H440),Aktina*COS(epsilon*XRONOS)*COS(D*XRONOS))</f>
        <v>-20.690605630949346</v>
      </c>
    </row>
    <row r="441" spans="1:10">
      <c r="A441">
        <f t="shared" si="34"/>
        <v>391</v>
      </c>
      <c r="B441">
        <f t="shared" si="32"/>
        <v>3.9099999999999606</v>
      </c>
      <c r="C441" s="13">
        <f>IF(B441&lt;CALCULATIONS!$M$9,Alfa1*SIN(miia*B441)-Alfa2*SIN(miib*B441),CURRENTX)</f>
        <v>-7.0819991317143511</v>
      </c>
      <c r="D441" s="14">
        <f>IF(B441&lt;CALCULATIONS!$M$9,-(Alfa1*COS(miia*B441)-Alfa2*COS(miib*B441)),CURRENTY)</f>
        <v>39.624757651210608</v>
      </c>
      <c r="G441">
        <f t="shared" si="35"/>
        <v>391</v>
      </c>
      <c r="H441">
        <f t="shared" si="33"/>
        <v>3.9099999999999606</v>
      </c>
      <c r="I441" s="13">
        <f>IF(H441&lt;CALCULATIONS!$M$9,Aktina*SIN(epsilon*H441)*COS(D*H441),Aktina*SIN(epsilon*XRONOS)*COS(D*XRONOS))</f>
        <v>-22.830022559221796</v>
      </c>
      <c r="J441" s="14">
        <f>IF(H441&lt;CALCULATIONS!$M$9,Aktina*COS(epsilon*H441)*COS(D*H441),Aktina*COS(epsilon*XRONOS)*COS(D*XRONOS))</f>
        <v>-27.080341959048855</v>
      </c>
    </row>
    <row r="442" spans="1:10">
      <c r="A442">
        <f t="shared" si="34"/>
        <v>392</v>
      </c>
      <c r="B442">
        <f t="shared" si="32"/>
        <v>3.9199999999999604</v>
      </c>
      <c r="C442" s="13">
        <f>IF(B442&lt;CALCULATIONS!$M$9,Alfa1*SIN(miia*B442)-Alfa2*SIN(miib*B442),CURRENTX)</f>
        <v>-8.5486291619913963</v>
      </c>
      <c r="D442" s="14">
        <f>IF(B442&lt;CALCULATIONS!$M$9,-(Alfa1*COS(miia*B442)-Alfa2*COS(miib*B442)),CURRENTY)</f>
        <v>35.761213438971744</v>
      </c>
      <c r="G442">
        <f t="shared" si="35"/>
        <v>392</v>
      </c>
      <c r="H442">
        <f t="shared" si="33"/>
        <v>3.9199999999999604</v>
      </c>
      <c r="I442" s="13">
        <f>IF(H442&lt;CALCULATIONS!$M$9,Aktina*SIN(epsilon*H442)*COS(D*H442),Aktina*SIN(epsilon*XRONOS)*COS(D*XRONOS))</f>
        <v>-30.036865947821024</v>
      </c>
      <c r="J442" s="14">
        <f>IF(H442&lt;CALCULATIONS!$M$9,Aktina*COS(epsilon*H442)*COS(D*H442),Aktina*COS(epsilon*XRONOS)*COS(D*XRONOS))</f>
        <v>-32.213662817992933</v>
      </c>
    </row>
    <row r="443" spans="1:10">
      <c r="A443">
        <f t="shared" si="34"/>
        <v>393</v>
      </c>
      <c r="B443">
        <f t="shared" si="32"/>
        <v>3.9299999999999602</v>
      </c>
      <c r="C443" s="13">
        <f>IF(B443&lt;CALCULATIONS!$M$9,Alfa1*SIN(miia*B443)-Alfa2*SIN(miib*B443),CURRENTX)</f>
        <v>-10.168282836942467</v>
      </c>
      <c r="D443" s="14">
        <f>IF(B443&lt;CALCULATIONS!$M$9,-(Alfa1*COS(miia*B443)-Alfa2*COS(miib*B443)),CURRENTY)</f>
        <v>31.796073578742782</v>
      </c>
      <c r="G443">
        <f t="shared" si="35"/>
        <v>393</v>
      </c>
      <c r="H443">
        <f t="shared" si="33"/>
        <v>3.9299999999999602</v>
      </c>
      <c r="I443" s="13">
        <f>IF(H443&lt;CALCULATIONS!$M$9,Aktina*SIN(epsilon*H443)*COS(D*H443),Aktina*SIN(epsilon*XRONOS)*COS(D*XRONOS))</f>
        <v>-37.089311359662574</v>
      </c>
      <c r="J443" s="14">
        <f>IF(H443&lt;CALCULATIONS!$M$9,Aktina*COS(epsilon*H443)*COS(D*H443),Aktina*COS(epsilon*XRONOS)*COS(D*XRONOS))</f>
        <v>-35.989687964230484</v>
      </c>
    </row>
    <row r="444" spans="1:10">
      <c r="A444">
        <f t="shared" si="34"/>
        <v>394</v>
      </c>
      <c r="B444">
        <f t="shared" si="32"/>
        <v>3.93999999999996</v>
      </c>
      <c r="C444" s="13">
        <f>IF(B444&lt;CALCULATIONS!$M$9,Alfa1*SIN(miia*B444)-Alfa2*SIN(miib*B444),CURRENTX)</f>
        <v>-11.937259728096297</v>
      </c>
      <c r="D444" s="14">
        <f>IF(B444&lt;CALCULATIONS!$M$9,-(Alfa1*COS(miia*B444)-Alfa2*COS(miib*B444)),CURRENTY)</f>
        <v>27.756719886453411</v>
      </c>
      <c r="G444">
        <f t="shared" si="35"/>
        <v>394</v>
      </c>
      <c r="H444">
        <f t="shared" si="33"/>
        <v>3.93999999999996</v>
      </c>
      <c r="I444" s="13">
        <f>IF(H444&lt;CALCULATIONS!$M$9,Aktina*SIN(epsilon*H444)*COS(D*H444),Aktina*SIN(epsilon*XRONOS)*COS(D*XRONOS))</f>
        <v>-43.708280706956202</v>
      </c>
      <c r="J444" s="14">
        <f>IF(H444&lt;CALCULATIONS!$M$9,Aktina*COS(epsilon*H444)*COS(D*H444),Aktina*COS(epsilon*XRONOS)*COS(D*XRONOS))</f>
        <v>-38.362378028951191</v>
      </c>
    </row>
    <row r="445" spans="1:10">
      <c r="A445">
        <f t="shared" si="34"/>
        <v>395</v>
      </c>
      <c r="B445">
        <f t="shared" si="32"/>
        <v>3.9499999999999598</v>
      </c>
      <c r="C445" s="13">
        <f>IF(B445&lt;CALCULATIONS!$M$9,Alfa1*SIN(miia*B445)-Alfa2*SIN(miib*B445),CURRENTX)</f>
        <v>-13.849740246099067</v>
      </c>
      <c r="D445" s="14">
        <f>IF(B445&lt;CALCULATIONS!$M$9,-(Alfa1*COS(miia*B445)-Alfa2*COS(miib*B445)),CURRENTY)</f>
        <v>23.670667119853647</v>
      </c>
      <c r="G445">
        <f t="shared" si="35"/>
        <v>395</v>
      </c>
      <c r="H445">
        <f t="shared" si="33"/>
        <v>3.9499999999999598</v>
      </c>
      <c r="I445" s="13">
        <f>IF(H445&lt;CALCULATIONS!$M$9,Aktina*SIN(epsilon*H445)*COS(D*H445),Aktina*SIN(epsilon*XRONOS)*COS(D*XRONOS))</f>
        <v>-49.621534354064941</v>
      </c>
      <c r="J445" s="14">
        <f>IF(H445&lt;CALCULATIONS!$M$9,Aktina*COS(epsilon*H445)*COS(D*H445),Aktina*COS(epsilon*XRONOS)*COS(D*XRONOS))</f>
        <v>-39.341325844591047</v>
      </c>
    </row>
    <row r="446" spans="1:10">
      <c r="A446">
        <f t="shared" si="34"/>
        <v>396</v>
      </c>
      <c r="B446">
        <f t="shared" si="32"/>
        <v>3.9599999999999596</v>
      </c>
      <c r="C446" s="13">
        <f>IF(B446&lt;CALCULATIONS!$M$9,Alfa1*SIN(miia*B446)-Alfa2*SIN(miib*B446),CURRENTX)</f>
        <v>-15.897814155695169</v>
      </c>
      <c r="D446" s="14">
        <f>IF(B446&lt;CALCULATIONS!$M$9,-(Alfa1*COS(miia*B446)-Alfa2*COS(miib*B446)),CURRENTY)</f>
        <v>19.565320166280479</v>
      </c>
      <c r="G446">
        <f t="shared" si="35"/>
        <v>396</v>
      </c>
      <c r="H446">
        <f t="shared" si="33"/>
        <v>3.9599999999999596</v>
      </c>
      <c r="I446" s="13">
        <f>IF(H446&lt;CALCULATIONS!$M$9,Aktina*SIN(epsilon*H446)*COS(D*H446),Aktina*SIN(epsilon*XRONOS)*COS(D*XRONOS))</f>
        <v>-54.574608005165103</v>
      </c>
      <c r="J446" s="14">
        <f>IF(H446&lt;CALCULATIONS!$M$9,Aktina*COS(epsilon*H446)*COS(D*H446),Aktina*COS(epsilon*XRONOS)*COS(D*XRONOS))</f>
        <v>-38.990333031808994</v>
      </c>
    </row>
    <row r="447" spans="1:10">
      <c r="A447">
        <f t="shared" si="34"/>
        <v>397</v>
      </c>
      <c r="B447">
        <f t="shared" si="32"/>
        <v>3.9699999999999593</v>
      </c>
      <c r="C447" s="13">
        <f>IF(B447&lt;CALCULATIONS!$M$9,Alfa1*SIN(miia*B447)-Alfa2*SIN(miib*B447),CURRENTX)</f>
        <v>-18.071531621419464</v>
      </c>
      <c r="D447" s="14">
        <f>IF(B447&lt;CALCULATIONS!$M$9,-(Alfa1*COS(miia*B447)-Alfa2*COS(miib*B447)),CURRENTY)</f>
        <v>15.467733769098009</v>
      </c>
      <c r="G447">
        <f t="shared" si="35"/>
        <v>397</v>
      </c>
      <c r="H447">
        <f t="shared" si="33"/>
        <v>3.9699999999999593</v>
      </c>
      <c r="I447" s="13">
        <f>IF(H447&lt;CALCULATIONS!$M$9,Aktina*SIN(epsilon*H447)*COS(D*H447),Aktina*SIN(epsilon*XRONOS)*COS(D*XRONOS))</f>
        <v>-58.341144452083988</v>
      </c>
      <c r="J447" s="14">
        <f>IF(H447&lt;CALCULATIONS!$M$9,Aktina*COS(epsilon*H447)*COS(D*H447),Aktina*COS(epsilon*XRONOS)*COS(D*XRONOS))</f>
        <v>-37.423838995027069</v>
      </c>
    </row>
    <row r="448" spans="1:10">
      <c r="A448">
        <f t="shared" si="34"/>
        <v>398</v>
      </c>
      <c r="B448">
        <f t="shared" si="32"/>
        <v>3.9799999999999591</v>
      </c>
      <c r="C448" s="13">
        <f>IF(B448&lt;CALCULATIONS!$M$9,Alfa1*SIN(miia*B448)-Alfa2*SIN(miib*B448),CURRENTX)</f>
        <v>-20.358976343935833</v>
      </c>
      <c r="D448" s="14">
        <f>IF(B448&lt;CALCULATIONS!$M$9,-(Alfa1*COS(miia*B448)-Alfa2*COS(miib*B448)),CURRENTY)</f>
        <v>11.404377109685834</v>
      </c>
      <c r="G448">
        <f t="shared" si="35"/>
        <v>398</v>
      </c>
      <c r="H448">
        <f t="shared" si="33"/>
        <v>3.9799999999999591</v>
      </c>
      <c r="I448" s="13">
        <f>IF(H448&lt;CALCULATIONS!$M$9,Aktina*SIN(epsilon*H448)*COS(D*H448),Aktina*SIN(epsilon*XRONOS)*COS(D*XRONOS))</f>
        <v>-60.732206419098056</v>
      </c>
      <c r="J448" s="14">
        <f>IF(H448&lt;CALCULATIONS!$M$9,Aktina*COS(epsilon*H448)*COS(D*H448),Aktina*COS(epsilon*XRONOS)*COS(D*XRONOS))</f>
        <v>-34.801354956997528</v>
      </c>
    </row>
    <row r="449" spans="1:10">
      <c r="A449">
        <f t="shared" si="34"/>
        <v>399</v>
      </c>
      <c r="B449">
        <f t="shared" si="32"/>
        <v>3.9899999999999589</v>
      </c>
      <c r="C449" s="13">
        <f>IF(B449&lt;CALCULATIONS!$M$9,Alfa1*SIN(miia*B449)-Alfa2*SIN(miib*B449),CURRENTX)</f>
        <v>-22.746360121947426</v>
      </c>
      <c r="D449" s="14">
        <f>IF(B449&lt;CALCULATIONS!$M$9,-(Alfa1*COS(miia*B449)-Alfa2*COS(miib*B449)),CURRENTY)</f>
        <v>7.4009055099619534</v>
      </c>
      <c r="G449">
        <f t="shared" si="35"/>
        <v>399</v>
      </c>
      <c r="H449">
        <f t="shared" si="33"/>
        <v>3.9899999999999589</v>
      </c>
      <c r="I449" s="13">
        <f>IF(H449&lt;CALCULATIONS!$M$9,Aktina*SIN(epsilon*H449)*COS(D*H449),Aktina*SIN(epsilon*XRONOS)*COS(D*XRONOS))</f>
        <v>-61.604196346387795</v>
      </c>
      <c r="J449" s="14">
        <f>IF(H449&lt;CALCULATIONS!$M$9,Aktina*COS(epsilon*H449)*COS(D*H449),Aktina*COS(epsilon*XRONOS)*COS(D*XRONOS))</f>
        <v>-31.320134957795585</v>
      </c>
    </row>
    <row r="450" spans="1:10">
      <c r="A450">
        <f t="shared" si="34"/>
        <v>400</v>
      </c>
      <c r="B450">
        <f t="shared" si="32"/>
        <v>3.9999999999999587</v>
      </c>
      <c r="C450" s="13">
        <f>IF(B450&lt;CALCULATIONS!$M$9,Alfa1*SIN(miia*B450)-Alfa2*SIN(miib*B450),CURRENTX)</f>
        <v>-25.218137956094147</v>
      </c>
      <c r="D450" s="14">
        <f>IF(B450&lt;CALCULATIONS!$M$9,-(Alfa1*COS(miia*B450)-Alfa2*COS(miib*B450)),CURRENTY)</f>
        <v>3.4819414460881237</v>
      </c>
      <c r="G450">
        <f t="shared" si="35"/>
        <v>400</v>
      </c>
      <c r="H450">
        <f t="shared" si="33"/>
        <v>3.9999999999999587</v>
      </c>
      <c r="I450" s="13">
        <f>IF(H450&lt;CALCULATIONS!$M$9,Aktina*SIN(epsilon*H450)*COS(D*H450),Aktina*SIN(epsilon*XRONOS)*COS(D*XRONOS))</f>
        <v>-60.865063504101769</v>
      </c>
      <c r="J450" s="14">
        <f>IF(H450&lt;CALCULATIONS!$M$9,Aktina*COS(epsilon*H450)*COS(D*H450),Aktina*COS(epsilon*XRONOS)*COS(D*XRONOS))</f>
        <v>-27.206385692213754</v>
      </c>
    </row>
    <row r="451" spans="1:10">
      <c r="A451">
        <f t="shared" si="34"/>
        <v>401</v>
      </c>
      <c r="B451">
        <f t="shared" si="32"/>
        <v>4.0099999999999589</v>
      </c>
      <c r="C451" s="13">
        <f>IF(B451&lt;CALCULATIONS!$M$9,Alfa1*SIN(miia*B451)-Alfa2*SIN(miib*B451),CURRENTX)</f>
        <v>-27.757142601398233</v>
      </c>
      <c r="D451" s="14">
        <f>IF(B451&lt;CALCULATIONS!$M$9,-(Alfa1*COS(miia*B451)-Alfa2*COS(miib*B451)),CURRENTY)</f>
        <v>-0.32913303195824639</v>
      </c>
      <c r="G451">
        <f t="shared" si="35"/>
        <v>401</v>
      </c>
      <c r="H451">
        <f t="shared" si="33"/>
        <v>4.0099999999999589</v>
      </c>
      <c r="I451" s="13">
        <f>IF(H451&lt;CALCULATIONS!$M$9,Aktina*SIN(epsilon*H451)*COS(D*H451),Aktina*SIN(epsilon*XRONOS)*COS(D*XRONOS))</f>
        <v>-58.478546159669392</v>
      </c>
      <c r="J451" s="14">
        <f>IF(H451&lt;CALCULATIONS!$M$9,Aktina*COS(epsilon*H451)*COS(D*H451),Aktina*COS(epsilon*XRONOS)*COS(D*XRONOS))</f>
        <v>-22.705374876557311</v>
      </c>
    </row>
    <row r="452" spans="1:10">
      <c r="A452">
        <f t="shared" si="34"/>
        <v>402</v>
      </c>
      <c r="B452">
        <f t="shared" si="32"/>
        <v>4.0199999999999587</v>
      </c>
      <c r="C452" s="13">
        <f>IF(B452&lt;CALCULATIONS!$M$9,Alfa1*SIN(miia*B452)-Alfa2*SIN(miib*B452),CURRENTX)</f>
        <v>-30.344737275768395</v>
      </c>
      <c r="D452" s="14">
        <f>IF(B452&lt;CALCULATIONS!$M$9,-(Alfa1*COS(miia*B452)-Alfa2*COS(miib*B452)),CURRENTY)</f>
        <v>-4.0103704969562344</v>
      </c>
      <c r="G452">
        <f t="shared" si="35"/>
        <v>402</v>
      </c>
      <c r="H452">
        <f t="shared" si="33"/>
        <v>4.0199999999999587</v>
      </c>
      <c r="I452" s="13">
        <f>IF(H452&lt;CALCULATIONS!$M$9,Aktina*SIN(epsilon*H452)*COS(D*H452),Aktina*SIN(epsilon*XRONOS)*COS(D*XRONOS))</f>
        <v>-54.466273957357593</v>
      </c>
      <c r="J452" s="14">
        <f>IF(H452&lt;CALCULATIONS!$M$9,Aktina*COS(epsilon*H452)*COS(D*H452),Aktina*COS(epsilon*XRONOS)*COS(D*XRONOS))</f>
        <v>-18.070841220620519</v>
      </c>
    </row>
    <row r="453" spans="1:10">
      <c r="A453">
        <f t="shared" si="34"/>
        <v>403</v>
      </c>
      <c r="B453">
        <f t="shared" si="32"/>
        <v>4.0299999999999585</v>
      </c>
      <c r="C453" s="13">
        <f>IF(B453&lt;CALCULATIONS!$M$9,Alfa1*SIN(miia*B453)-Alfa2*SIN(miib*B453),CURRENTX)</f>
        <v>-32.960985045789023</v>
      </c>
      <c r="D453" s="14">
        <f>IF(B453&lt;CALCULATIONS!$M$9,-(Alfa1*COS(miia*B453)-Alfa2*COS(miib*B453)),CURRENTY)</f>
        <v>-7.541437115356965</v>
      </c>
      <c r="G453">
        <f t="shared" si="35"/>
        <v>403</v>
      </c>
      <c r="H453">
        <f t="shared" si="33"/>
        <v>4.0299999999999585</v>
      </c>
      <c r="I453" s="13">
        <f>IF(H453&lt;CALCULATIONS!$M$9,Aktina*SIN(epsilon*H453)*COS(D*H453),Aktina*SIN(epsilon*XRONOS)*COS(D*XRONOS))</f>
        <v>-48.907640132915326</v>
      </c>
      <c r="J453" s="14">
        <f>IF(H453&lt;CALCULATIONS!$M$9,Aktina*COS(epsilon*H453)*COS(D*H453),Aktina*COS(epsilon*XRONOS)*COS(D*XRONOS))</f>
        <v>-13.554136308863388</v>
      </c>
    </row>
    <row r="454" spans="1:10">
      <c r="A454">
        <f t="shared" si="34"/>
        <v>404</v>
      </c>
      <c r="B454">
        <f t="shared" si="32"/>
        <v>4.0399999999999583</v>
      </c>
      <c r="C454" s="13">
        <f>IF(B454&lt;CALCULATIONS!$M$9,Alfa1*SIN(miia*B454)-Alfa2*SIN(miib*B454),CURRENTX)</f>
        <v>-35.584833239407835</v>
      </c>
      <c r="D454" s="14">
        <f>IF(B454&lt;CALCULATIONS!$M$9,-(Alfa1*COS(miia*B454)-Alfa2*COS(miib*B454)),CURRENTY)</f>
        <v>-10.903774705107745</v>
      </c>
      <c r="G454">
        <f t="shared" si="35"/>
        <v>404</v>
      </c>
      <c r="H454">
        <f t="shared" si="33"/>
        <v>4.0399999999999583</v>
      </c>
      <c r="I454" s="13">
        <f>IF(H454&lt;CALCULATIONS!$M$9,Aktina*SIN(epsilon*H454)*COS(D*H454),Aktina*SIN(epsilon*XRONOS)*COS(D*XRONOS))</f>
        <v>-41.937441318621332</v>
      </c>
      <c r="J454" s="14">
        <f>IF(H454&lt;CALCULATIONS!$M$9,Aktina*COS(epsilon*H454)*COS(D*H454),Aktina*COS(epsilon*XRONOS)*COS(D*XRONOS))</f>
        <v>-9.3935386871070286</v>
      </c>
    </row>
    <row r="455" spans="1:10">
      <c r="A455">
        <f t="shared" si="34"/>
        <v>405</v>
      </c>
      <c r="B455">
        <f t="shared" si="32"/>
        <v>4.0499999999999581</v>
      </c>
      <c r="C455" s="13">
        <f>IF(B455&lt;CALCULATIONS!$M$9,Alfa1*SIN(miia*B455)-Alfa2*SIN(miib*B455),CURRENTX)</f>
        <v>-38.194311079898227</v>
      </c>
      <c r="D455" s="14">
        <f>IF(B455&lt;CALCULATIONS!$M$9,-(Alfa1*COS(miia*B455)-Alfa2*COS(miib*B455)),CURRENTY)</f>
        <v>-14.0807443639103</v>
      </c>
      <c r="G455">
        <f t="shared" si="35"/>
        <v>405</v>
      </c>
      <c r="H455">
        <f t="shared" si="33"/>
        <v>4.0499999999999581</v>
      </c>
      <c r="I455" s="13">
        <f>IF(H455&lt;CALCULATIONS!$M$9,Aktina*SIN(epsilon*H455)*COS(D*H455),Aktina*SIN(epsilon*XRONOS)*COS(D*XRONOS))</f>
        <v>-33.741370989337021</v>
      </c>
      <c r="J455" s="14">
        <f>IF(H455&lt;CALCULATIONS!$M$9,Aktina*COS(epsilon*H455)*COS(D*H455),Aktina*COS(epsilon*XRONOS)*COS(D*XRONOS))</f>
        <v>-5.8041728160373607</v>
      </c>
    </row>
    <row r="456" spans="1:10">
      <c r="A456">
        <f t="shared" si="34"/>
        <v>406</v>
      </c>
      <c r="B456">
        <f t="shared" si="32"/>
        <v>4.0599999999999579</v>
      </c>
      <c r="C456" s="13">
        <f>IF(B456&lt;CALCULATIONS!$M$9,Alfa1*SIN(miia*B456)-Alfa2*SIN(miib*B456),CURRENTX)</f>
        <v>-40.766738598190841</v>
      </c>
      <c r="D456" s="14">
        <f>IF(B456&lt;CALCULATIONS!$M$9,-(Alfa1*COS(miia*B456)-Alfa2*COS(miib*B456)),CURRENTY)</f>
        <v>-17.057750337304146</v>
      </c>
      <c r="G456">
        <f t="shared" si="35"/>
        <v>406</v>
      </c>
      <c r="H456">
        <f t="shared" si="33"/>
        <v>4.0599999999999579</v>
      </c>
      <c r="I456" s="13">
        <f>IF(H456&lt;CALCULATIONS!$M$9,Aktina*SIN(epsilon*H456)*COS(D*H456),Aktina*SIN(epsilon*XRONOS)*COS(D*XRONOS))</f>
        <v>-24.549537545251532</v>
      </c>
      <c r="J456" s="14">
        <f>IF(H456&lt;CALCULATIONS!$M$9,Aktina*COS(epsilon*H456)*COS(D*H456),Aktina*COS(epsilon*XRONOS)*COS(D*XRONOS))</f>
        <v>-2.9689406025098926</v>
      </c>
    </row>
    <row r="457" spans="1:10">
      <c r="A457">
        <f t="shared" si="34"/>
        <v>407</v>
      </c>
      <c r="B457">
        <f t="shared" si="32"/>
        <v>4.0699999999999577</v>
      </c>
      <c r="C457" s="13">
        <f>IF(B457&lt;CALCULATIONS!$M$9,Alfa1*SIN(miia*B457)-Alfa2*SIN(miib*B457),CURRENTX)</f>
        <v>-43.278944762717643</v>
      </c>
      <c r="D457" s="14">
        <f>IF(B457&lt;CALCULATIONS!$M$9,-(Alfa1*COS(miia*B457)-Alfa2*COS(miib*B457)),CURRENTY)</f>
        <v>-19.822342994860694</v>
      </c>
      <c r="G457">
        <f t="shared" si="35"/>
        <v>407</v>
      </c>
      <c r="H457">
        <f t="shared" si="33"/>
        <v>4.0699999999999577</v>
      </c>
      <c r="I457" s="13">
        <f>IF(H457&lt;CALCULATIONS!$M$9,Aktina*SIN(epsilon*H457)*COS(D*H457),Aktina*SIN(epsilon*XRONOS)*COS(D*XRONOS))</f>
        <v>-14.628256241619633</v>
      </c>
      <c r="J457" s="14">
        <f>IF(H457&lt;CALCULATIONS!$M$9,Aktina*COS(epsilon*H457)*COS(D*H457),Aktina*COS(epsilon*XRONOS)*COS(D*XRONOS))</f>
        <v>-1.0308319571379301</v>
      </c>
    </row>
    <row r="458" spans="1:10">
      <c r="A458">
        <f t="shared" si="34"/>
        <v>408</v>
      </c>
      <c r="B458">
        <f t="shared" si="32"/>
        <v>4.0799999999999574</v>
      </c>
      <c r="C458" s="13">
        <f>IF(B458&lt;CALCULATIONS!$M$9,Alfa1*SIN(miia*B458)-Alfa2*SIN(miib*B458),CURRENTX)</f>
        <v>-45.707492668484242</v>
      </c>
      <c r="D458" s="14">
        <f>IF(B458&lt;CALCULATIONS!$M$9,-(Alfa1*COS(miia*B458)-Alfa2*COS(miib*B458)),CURRENTY)</f>
        <v>-22.364299992709942</v>
      </c>
      <c r="G458">
        <f t="shared" si="35"/>
        <v>408</v>
      </c>
      <c r="H458">
        <f t="shared" si="33"/>
        <v>4.0799999999999574</v>
      </c>
      <c r="I458" s="13">
        <f>IF(H458&lt;CALCULATIONS!$M$9,Aktina*SIN(epsilon*H458)*COS(D*H458),Aktina*SIN(epsilon*XRONOS)*COS(D*XRONOS))</f>
        <v>-4.2704325471470836</v>
      </c>
      <c r="J458" s="14">
        <f>IF(H458&lt;CALCULATIONS!$M$9,Aktina*COS(epsilon*H458)*COS(D*H458),Aktina*COS(epsilon*XRONOS)*COS(D*XRONOS))</f>
        <v>-8.6924905862023213E-2</v>
      </c>
    </row>
    <row r="459" spans="1:10">
      <c r="A459">
        <f t="shared" si="34"/>
        <v>409</v>
      </c>
      <c r="B459">
        <f t="shared" si="32"/>
        <v>4.0899999999999572</v>
      </c>
      <c r="C459" s="13">
        <f>IF(B459&lt;CALCULATIONS!$M$9,Alfa1*SIN(miia*B459)-Alfa2*SIN(miib*B459),CURRENTX)</f>
        <v>-48.028909551172255</v>
      </c>
      <c r="D459" s="14">
        <f>IF(B459&lt;CALCULATIONS!$M$9,-(Alfa1*COS(miia*B459)-Alfa2*COS(miib*B459)),CURRENTY)</f>
        <v>-24.675684919502672</v>
      </c>
      <c r="G459">
        <f t="shared" si="35"/>
        <v>409</v>
      </c>
      <c r="H459">
        <f t="shared" si="33"/>
        <v>4.0899999999999572</v>
      </c>
      <c r="I459" s="13">
        <f>IF(H459&lt;CALCULATIONS!$M$9,Aktina*SIN(epsilon*H459)*COS(D*H459),Aktina*SIN(epsilon*XRONOS)*COS(D*XRONOS))</f>
        <v>6.215089680567516</v>
      </c>
      <c r="J459" s="14">
        <f>IF(H459&lt;CALCULATIONS!$M$9,Aktina*COS(epsilon*H459)*COS(D*H459),Aktina*COS(epsilon*XRONOS)*COS(D*XRONOS))</f>
        <v>-0.18431744294301455</v>
      </c>
    </row>
    <row r="460" spans="1:10">
      <c r="A460">
        <f t="shared" si="34"/>
        <v>410</v>
      </c>
      <c r="B460">
        <f t="shared" si="32"/>
        <v>4.099999999999957</v>
      </c>
      <c r="C460" s="13">
        <f>IF(B460&lt;CALCULATIONS!$M$9,Alfa1*SIN(miia*B460)-Alfa2*SIN(miib*B460),CURRENTX)</f>
        <v>-50.219919338444811</v>
      </c>
      <c r="D460" s="14">
        <f>IF(B460&lt;CALCULATIONS!$M$9,-(Alfa1*COS(miia*B460)-Alfa2*COS(miib*B460)),CURRENTY)</f>
        <v>-26.750882948546145</v>
      </c>
      <c r="G460">
        <f t="shared" si="35"/>
        <v>410</v>
      </c>
      <c r="H460">
        <f t="shared" si="33"/>
        <v>4.099999999999957</v>
      </c>
      <c r="I460" s="13">
        <f>IF(H460&lt;CALCULATIONS!$M$9,Aktina*SIN(epsilon*H460)*COS(D*H460),Aktina*SIN(epsilon*XRONOS)*COS(D*XRONOS))</f>
        <v>16.514800793279239</v>
      </c>
      <c r="J460" s="14">
        <f>IF(H460&lt;CALCULATIONS!$M$9,Aktina*COS(epsilon*H460)*COS(D*H460),Aktina*COS(epsilon*XRONOS)*COS(D*XRONOS))</f>
        <v>-1.3181552874378946</v>
      </c>
    </row>
    <row r="461" spans="1:10">
      <c r="A461">
        <f t="shared" si="34"/>
        <v>411</v>
      </c>
      <c r="B461">
        <f t="shared" si="32"/>
        <v>4.1099999999999568</v>
      </c>
      <c r="C461" s="13">
        <f>IF(B461&lt;CALCULATIONS!$M$9,Alfa1*SIN(miia*B461)-Alfa2*SIN(miib*B461),CURRENTX)</f>
        <v>-52.257675419830797</v>
      </c>
      <c r="D461" s="14">
        <f>IF(B461&lt;CALCULATIONS!$M$9,-(Alfa1*COS(miia*B461)-Alfa2*COS(miib*B461)),CURRENTY)</f>
        <v>-28.586613248981521</v>
      </c>
      <c r="G461">
        <f t="shared" si="35"/>
        <v>411</v>
      </c>
      <c r="H461">
        <f t="shared" si="33"/>
        <v>4.1099999999999568</v>
      </c>
      <c r="I461" s="13">
        <f>IF(H461&lt;CALCULATIONS!$M$9,Aktina*SIN(epsilon*H461)*COS(D*H461),Aktina*SIN(epsilon*XRONOS)*COS(D*XRONOS))</f>
        <v>26.321979712760918</v>
      </c>
      <c r="J461" s="14">
        <f>IF(H461&lt;CALCULATIONS!$M$9,Aktina*COS(epsilon*H461)*COS(D*H461),Aktina*COS(epsilon*XRONOS)*COS(D*XRONOS))</f>
        <v>-3.4318351154470008</v>
      </c>
    </row>
    <row r="462" spans="1:10">
      <c r="A462">
        <f t="shared" si="34"/>
        <v>412</v>
      </c>
      <c r="B462">
        <f t="shared" si="32"/>
        <v>4.1199999999999566</v>
      </c>
      <c r="C462" s="13">
        <f>IF(B462&lt;CALCULATIONS!$M$9,Alfa1*SIN(miia*B462)-Alfa2*SIN(miib*B462),CURRENTX)</f>
        <v>-54.119991308920007</v>
      </c>
      <c r="D462" s="14">
        <f>IF(B462&lt;CALCULATIONS!$M$9,-(Alfa1*COS(miia*B462)-Alfa2*COS(miib*B462)),CURRENTY)</f>
        <v>-30.181918141196544</v>
      </c>
      <c r="G462">
        <f t="shared" si="35"/>
        <v>412</v>
      </c>
      <c r="H462">
        <f t="shared" si="33"/>
        <v>4.1199999999999566</v>
      </c>
      <c r="I462" s="13">
        <f>IF(H462&lt;CALCULATIONS!$M$9,Aktina*SIN(epsilon*H462)*COS(D*H462),Aktina*SIN(epsilon*XRONOS)*COS(D*XRONOS))</f>
        <v>35.34788383877811</v>
      </c>
      <c r="J462" s="14">
        <f>IF(H462&lt;CALCULATIONS!$M$9,Aktina*COS(epsilon*H462)*COS(D*H462),Aktina*COS(epsilon*XRONOS)*COS(D*XRONOS))</f>
        <v>-6.4193750689118492</v>
      </c>
    </row>
    <row r="463" spans="1:10">
      <c r="A463">
        <f t="shared" si="34"/>
        <v>413</v>
      </c>
      <c r="B463">
        <f t="shared" si="32"/>
        <v>4.1299999999999564</v>
      </c>
      <c r="C463" s="13">
        <f>IF(B463&lt;CALCULATIONS!$M$9,Alfa1*SIN(miia*B463)-Alfa2*SIN(miib*B463),CURRENTX)</f>
        <v>-55.785566887203288</v>
      </c>
      <c r="D463" s="14">
        <f>IF(B463&lt;CALCULATIONS!$M$9,-(Alfa1*COS(miia*B463)-Alfa2*COS(miib*B463)),CURRENTY)</f>
        <v>-31.538129213870114</v>
      </c>
      <c r="G463">
        <f t="shared" si="35"/>
        <v>413</v>
      </c>
      <c r="H463">
        <f t="shared" si="33"/>
        <v>4.1299999999999564</v>
      </c>
      <c r="I463" s="13">
        <f>IF(H463&lt;CALCULATIONS!$M$9,Aktina*SIN(epsilon*H463)*COS(D*H463),Aktina*SIN(epsilon*XRONOS)*COS(D*XRONOS))</f>
        <v>43.332238770335572</v>
      </c>
      <c r="J463" s="14">
        <f>IF(H463&lt;CALCULATIONS!$M$9,Aktina*COS(epsilon*H463)*COS(D*H463),Aktina*COS(epsilon*XRONOS)*COS(D*XRONOS))</f>
        <v>-10.129856898077744</v>
      </c>
    </row>
    <row r="464" spans="1:10">
      <c r="A464">
        <f t="shared" si="34"/>
        <v>414</v>
      </c>
      <c r="B464">
        <f t="shared" si="32"/>
        <v>4.1399999999999562</v>
      </c>
      <c r="C464" s="13">
        <f>IF(B464&lt;CALCULATIONS!$M$9,Alfa1*SIN(miia*B464)-Alfa2*SIN(miib*B464),CURRENTX)</f>
        <v>-57.234207957597732</v>
      </c>
      <c r="D464" s="14">
        <f>IF(B464&lt;CALCULATIONS!$M$9,-(Alfa1*COS(miia*B464)-Alfa2*COS(miib*B464)),CURRENTY)</f>
        <v>-32.658810849803373</v>
      </c>
      <c r="G464">
        <f t="shared" si="35"/>
        <v>414</v>
      </c>
      <c r="H464">
        <f t="shared" si="33"/>
        <v>4.1399999999999562</v>
      </c>
      <c r="I464" s="13">
        <f>IF(H464&lt;CALCULATIONS!$M$9,Aktina*SIN(epsilon*H464)*COS(D*H464),Aktina*SIN(epsilon*XRONOS)*COS(D*XRONOS))</f>
        <v>50.0526198549545</v>
      </c>
      <c r="J464" s="14">
        <f>IF(H464&lt;CALCULATIONS!$M$9,Aktina*COS(epsilon*H464)*COS(D*H464),Aktina*COS(epsilon*XRONOS)*COS(D*XRONOS))</f>
        <v>-14.37376047542417</v>
      </c>
    </row>
    <row r="465" spans="1:10">
      <c r="A465">
        <f t="shared" si="34"/>
        <v>415</v>
      </c>
      <c r="B465">
        <f t="shared" si="32"/>
        <v>4.1499999999999559</v>
      </c>
      <c r="C465" s="13">
        <f>IF(B465&lt;CALCULATIONS!$M$9,Alfa1*SIN(miia*B465)-Alfa2*SIN(miib*B465),CURRENTX)</f>
        <v>-58.447036897130133</v>
      </c>
      <c r="D465" s="14">
        <f>IF(B465&lt;CALCULATIONS!$M$9,-(Alfa1*COS(miia*B465)-Alfa2*COS(miib*B465)),CURRENTY)</f>
        <v>-33.549681832709879</v>
      </c>
      <c r="G465">
        <f t="shared" si="35"/>
        <v>415</v>
      </c>
      <c r="H465">
        <f t="shared" si="33"/>
        <v>4.1499999999999559</v>
      </c>
      <c r="I465" s="13">
        <f>IF(H465&lt;CALCULATIONS!$M$9,Aktina*SIN(epsilon*H465)*COS(D*H465),Aktina*SIN(epsilon*XRONOS)*COS(D*XRONOS))</f>
        <v>55.332361492628053</v>
      </c>
      <c r="J465" s="14">
        <f>IF(H465&lt;CALCULATIONS!$M$9,Aktina*COS(epsilon*H465)*COS(D*H465),Aktina*COS(epsilon*XRONOS)*COS(D*XRONOS))</f>
        <v>-18.930934967836293</v>
      </c>
    </row>
    <row r="466" spans="1:10">
      <c r="A466">
        <f t="shared" si="34"/>
        <v>416</v>
      </c>
      <c r="B466">
        <f t="shared" si="32"/>
        <v>4.1599999999999557</v>
      </c>
      <c r="C466" s="13">
        <f>IF(B466&lt;CALCULATIONS!$M$9,Alfa1*SIN(miia*B466)-Alfa2*SIN(miib*B466),CURRENTX)</f>
        <v>-59.40669228181315</v>
      </c>
      <c r="D466" s="14">
        <f>IF(B466&lt;CALCULATIONS!$M$9,-(Alfa1*COS(miia*B466)-Alfa2*COS(miib*B466)),CURRENTY)</f>
        <v>-34.218515925168553</v>
      </c>
      <c r="G466">
        <f t="shared" si="35"/>
        <v>416</v>
      </c>
      <c r="H466">
        <f t="shared" si="33"/>
        <v>4.1599999999999557</v>
      </c>
      <c r="I466" s="13">
        <f>IF(H466&lt;CALCULATIONS!$M$9,Aktina*SIN(epsilon*H466)*COS(D*H466),Aktina*SIN(epsilon*XRONOS)*COS(D*XRONOS))</f>
        <v>59.04668844812938</v>
      </c>
      <c r="J466" s="14">
        <f>IF(H466&lt;CALCULATIONS!$M$9,Aktina*COS(epsilon*H466)*COS(D*H466),Aktina*COS(epsilon*XRONOS)*COS(D*XRONOS))</f>
        <v>-23.559884728970637</v>
      </c>
    </row>
    <row r="467" spans="1:10">
      <c r="A467">
        <f t="shared" si="34"/>
        <v>417</v>
      </c>
      <c r="B467">
        <f t="shared" si="32"/>
        <v>4.1699999999999555</v>
      </c>
      <c r="C467" s="13">
        <f>IF(B467&lt;CALCULATIONS!$M$9,Alfa1*SIN(miia*B467)-Alfa2*SIN(miib*B467),CURRENTX)</f>
        <v>-60.097515461619366</v>
      </c>
      <c r="D467" s="14">
        <f>IF(B467&lt;CALCULATIONS!$M$9,-(Alfa1*COS(miia*B467)-Alfa2*COS(miib*B467)),CURRENTY)</f>
        <v>-34.675022516814273</v>
      </c>
      <c r="G467">
        <f t="shared" si="35"/>
        <v>417</v>
      </c>
      <c r="H467">
        <f t="shared" si="33"/>
        <v>4.1699999999999555</v>
      </c>
      <c r="I467" s="13">
        <f>IF(H467&lt;CALCULATIONS!$M$9,Aktina*SIN(epsilon*H467)*COS(D*H467),Aktina*SIN(epsilon*XRONOS)*COS(D*XRONOS))</f>
        <v>61.126833845887418</v>
      </c>
      <c r="J467" s="14">
        <f>IF(H467&lt;CALCULATIONS!$M$9,Aktina*COS(epsilon*H467)*COS(D*H467),Aktina*COS(epsilon*XRONOS)*COS(D*XRONOS))</f>
        <v>-28.007994625098256</v>
      </c>
    </row>
    <row r="468" spans="1:10">
      <c r="A468">
        <f t="shared" si="34"/>
        <v>418</v>
      </c>
      <c r="B468">
        <f t="shared" si="32"/>
        <v>4.1799999999999553</v>
      </c>
      <c r="C468" s="13">
        <f>IF(B468&lt;CALCULATIONS!$M$9,Alfa1*SIN(miia*B468)-Alfa2*SIN(miib*B468),CURRENTX)</f>
        <v>-60.505722188601567</v>
      </c>
      <c r="D468" s="14">
        <f>IF(B468&lt;CALCULATIONS!$M$9,-(Alfa1*COS(miia*B468)-Alfa2*COS(miib*B468)),CURRENTY)</f>
        <v>-34.93070863946599</v>
      </c>
      <c r="G468">
        <f t="shared" si="35"/>
        <v>418</v>
      </c>
      <c r="H468">
        <f t="shared" si="33"/>
        <v>4.1799999999999553</v>
      </c>
      <c r="I468" s="13">
        <f>IF(H468&lt;CALCULATIONS!$M$9,Aktina*SIN(epsilon*H468)*COS(D*H468),Aktina*SIN(epsilon*XRONOS)*COS(D*XRONOS))</f>
        <v>61.561988232830629</v>
      </c>
      <c r="J468" s="14">
        <f>IF(H468&lt;CALCULATIONS!$M$9,Aktina*COS(epsilon*H468)*COS(D*H468),Aktina*COS(epsilon*XRONOS)*COS(D*XRONOS))</f>
        <v>-32.022281171365314</v>
      </c>
    </row>
    <row r="469" spans="1:10">
      <c r="A469">
        <f t="shared" si="34"/>
        <v>419</v>
      </c>
      <c r="B469">
        <f t="shared" si="32"/>
        <v>4.1899999999999551</v>
      </c>
      <c r="C469" s="13">
        <f>IF(B469&lt;CALCULATIONS!$M$9,Alfa1*SIN(miia*B469)-Alfa2*SIN(miib*B469),CURRENTX)</f>
        <v>-60.619557545385796</v>
      </c>
      <c r="D469" s="14">
        <f>IF(B469&lt;CALCULATIONS!$M$9,-(Alfa1*COS(miia*B469)-Alfa2*COS(miib*B469)),CURRENTY)</f>
        <v>-34.998723830299895</v>
      </c>
      <c r="G469">
        <f t="shared" si="35"/>
        <v>419</v>
      </c>
      <c r="H469">
        <f t="shared" si="33"/>
        <v>4.1899999999999551</v>
      </c>
      <c r="I469" s="13">
        <f>IF(H469&lt;CALCULATIONS!$M$9,Aktina*SIN(epsilon*H469)*COS(D*H469),Aktina*SIN(epsilon*XRONOS)*COS(D*XRONOS))</f>
        <v>60.39900992416667</v>
      </c>
      <c r="J469" s="14">
        <f>IF(H469&lt;CALCULATIONS!$M$9,Aktina*COS(epsilon*H469)*COS(D*H469),Aktina*COS(epsilon*XRONOS)*COS(D*XRONOS))</f>
        <v>-35.360234068581761</v>
      </c>
    </row>
    <row r="470" spans="1:10">
      <c r="A470">
        <f t="shared" si="34"/>
        <v>420</v>
      </c>
      <c r="B470">
        <f t="shared" si="32"/>
        <v>4.1999999999999549</v>
      </c>
      <c r="C470" s="13">
        <f>IF(B470&lt;CALCULATIONS!$M$9,Alfa1*SIN(miia*B470)-Alfa2*SIN(miib*B470),CURRENTX)</f>
        <v>-60.429432583048964</v>
      </c>
      <c r="D470" s="14">
        <f>IF(B470&lt;CALCULATIONS!$M$9,-(Alfa1*COS(miia*B470)-Alfa2*COS(miib*B470)),CURRENTY)</f>
        <v>-34.893689493528235</v>
      </c>
      <c r="G470">
        <f t="shared" si="35"/>
        <v>420</v>
      </c>
      <c r="H470">
        <f t="shared" si="33"/>
        <v>4.1999999999999549</v>
      </c>
      <c r="I470" s="13">
        <f>IF(H470&lt;CALCULATIONS!$M$9,Aktina*SIN(epsilon*H470)*COS(D*H470),Aktina*SIN(epsilon*XRONOS)*COS(D*XRONOS))</f>
        <v>57.739915379627618</v>
      </c>
      <c r="J470" s="14">
        <f>IF(H470&lt;CALCULATIONS!$M$9,Aktina*COS(epsilon*H470)*COS(D*H470),Aktina*COS(epsilon*XRONOS)*COS(D*XRONOS))</f>
        <v>-37.800308370140357</v>
      </c>
    </row>
    <row r="471" spans="1:10">
      <c r="A471">
        <f t="shared" si="34"/>
        <v>421</v>
      </c>
      <c r="B471">
        <f t="shared" si="32"/>
        <v>4.2099999999999547</v>
      </c>
      <c r="C471" s="13">
        <f>IF(B471&lt;CALCULATIONS!$M$9,Alfa1*SIN(miia*B471)-Alfa2*SIN(miib*B471),CURRENTX)</f>
        <v>-59.92804125518451</v>
      </c>
      <c r="D471" s="14">
        <f>IF(B471&lt;CALCULATIONS!$M$9,-(Alfa1*COS(miia*B471)-Alfa2*COS(miib*B471)),CURRENTY)</f>
        <v>-34.631514563656339</v>
      </c>
      <c r="G471">
        <f t="shared" si="35"/>
        <v>421</v>
      </c>
      <c r="H471">
        <f t="shared" si="33"/>
        <v>4.2099999999999547</v>
      </c>
      <c r="I471" s="13">
        <f>IF(H471&lt;CALCULATIONS!$M$9,Aktina*SIN(epsilon*H471)*COS(D*H471),Aktina*SIN(epsilon*XRONOS)*COS(D*XRONOS))</f>
        <v>53.737256070920132</v>
      </c>
      <c r="J471" s="14">
        <f>IF(H471&lt;CALCULATIONS!$M$9,Aktina*COS(epsilon*H471)*COS(D*H471),Aktina*COS(epsilon*XRONOS)*COS(D*XRONOS))</f>
        <v>-39.151640755877864</v>
      </c>
    </row>
    <row r="472" spans="1:10">
      <c r="A472">
        <f t="shared" si="34"/>
        <v>422</v>
      </c>
      <c r="B472">
        <f t="shared" si="32"/>
        <v>4.2199999999999545</v>
      </c>
      <c r="C472" s="13">
        <f>IF(B472&lt;CALCULATIONS!$M$9,Alfa1*SIN(miia*B472)-Alfa2*SIN(miib*B472),CURRENTX)</f>
        <v>-59.110456426989259</v>
      </c>
      <c r="D472" s="14">
        <f>IF(B472&lt;CALCULATIONS!$M$9,-(Alfa1*COS(miia*B472)-Alfa2*COS(miib*B472)),CURRENTY)</f>
        <v>-34.229199407741241</v>
      </c>
      <c r="G472">
        <f t="shared" si="35"/>
        <v>422</v>
      </c>
      <c r="H472">
        <f t="shared" si="33"/>
        <v>4.2199999999999545</v>
      </c>
      <c r="I472" s="13">
        <f>IF(H472&lt;CALCULATIONS!$M$9,Aktina*SIN(epsilon*H472)*COS(D*H472),Aktina*SIN(epsilon*XRONOS)*COS(D*XRONOS))</f>
        <v>48.587571706036968</v>
      </c>
      <c r="J472" s="14">
        <f>IF(H472&lt;CALCULATIONS!$M$9,Aktina*COS(epsilon*H472)*COS(D*H472),Aktina*COS(epsilon*XRONOS)*COS(D*XRONOS))</f>
        <v>-39.262593723307077</v>
      </c>
    </row>
    <row r="473" spans="1:10">
      <c r="A473">
        <f t="shared" si="34"/>
        <v>423</v>
      </c>
      <c r="B473">
        <f t="shared" si="32"/>
        <v>4.2299999999999542</v>
      </c>
      <c r="C473" s="13">
        <f>IF(B473&lt;CALCULATIONS!$M$9,Alfa1*SIN(miia*B473)-Alfa2*SIN(miib*B473),CURRENTX)</f>
        <v>-57.97420394256882</v>
      </c>
      <c r="D473" s="14">
        <f>IF(B473&lt;CALCULATIONS!$M$9,-(Alfa1*COS(miia*B473)-Alfa2*COS(miib*B473)),CURRENTY)</f>
        <v>-33.704630018828475</v>
      </c>
      <c r="G473">
        <f t="shared" si="35"/>
        <v>423</v>
      </c>
      <c r="H473">
        <f t="shared" si="33"/>
        <v>4.2299999999999542</v>
      </c>
      <c r="I473" s="13">
        <f>IF(H473&lt;CALCULATIONS!$M$9,Aktina*SIN(epsilon*H473)*COS(D*H473),Aktina*SIN(epsilon*XRONOS)*COS(D*XRONOS))</f>
        <v>42.523185456140524</v>
      </c>
      <c r="J473" s="14">
        <f>IF(H473&lt;CALCULATIONS!$M$9,Aktina*COS(epsilon*H473)*COS(D*H473),Aktina*COS(epsilon*XRONOS)*COS(D*XRONOS))</f>
        <v>-38.027777723337884</v>
      </c>
    </row>
    <row r="474" spans="1:10">
      <c r="A474">
        <f t="shared" si="34"/>
        <v>424</v>
      </c>
      <c r="B474">
        <f t="shared" si="32"/>
        <v>4.239999999999954</v>
      </c>
      <c r="C474" s="13">
        <f>IF(B474&lt;CALCULATIONS!$M$9,Alfa1*SIN(miia*B474)-Alfa2*SIN(miib*B474),CURRENTX)</f>
        <v>-56.519313948325383</v>
      </c>
      <c r="D474" s="14">
        <f>IF(B474&lt;CALCULATIONS!$M$9,-(Alfa1*COS(miia*B474)-Alfa2*COS(miib*B474)),CURRENTY)</f>
        <v>-33.076364646760638</v>
      </c>
      <c r="G474">
        <f t="shared" si="35"/>
        <v>424</v>
      </c>
      <c r="H474">
        <f t="shared" si="33"/>
        <v>4.239999999999954</v>
      </c>
      <c r="I474" s="13">
        <f>IF(H474&lt;CALCULATIONS!$M$9,Aktina*SIN(epsilon*H474)*COS(D*H474),Aktina*SIN(epsilon*XRONOS)*COS(D*XRONOS))</f>
        <v>35.802671973908481</v>
      </c>
      <c r="J474" s="14">
        <f>IF(H474&lt;CALCULATIONS!$M$9,Aktina*COS(epsilon*H474)*COS(D*H474),Aktina*COS(epsilon*XRONOS)*COS(D*XRONOS))</f>
        <v>-35.393261529963979</v>
      </c>
    </row>
    <row r="475" spans="1:10">
      <c r="A475">
        <f t="shared" si="34"/>
        <v>425</v>
      </c>
      <c r="B475">
        <f t="shared" si="32"/>
        <v>4.2499999999999538</v>
      </c>
      <c r="C475" s="13">
        <f>IF(B475&lt;CALCULATIONS!$M$9,Alfa1*SIN(miia*B475)-Alfa2*SIN(miib*B475),CURRENTX)</f>
        <v>-54.748348893130142</v>
      </c>
      <c r="D475" s="14">
        <f>IF(B475&lt;CALCULATIONS!$M$9,-(Alfa1*COS(miia*B475)-Alfa2*COS(miib*B475)),CURRENTY)</f>
        <v>-32.363415084900126</v>
      </c>
      <c r="G475">
        <f t="shared" si="35"/>
        <v>425</v>
      </c>
      <c r="H475">
        <f t="shared" si="33"/>
        <v>4.2499999999999538</v>
      </c>
      <c r="I475" s="13">
        <f>IF(H475&lt;CALCULATIONS!$M$9,Aktina*SIN(epsilon*H475)*COS(D*H475),Aktina*SIN(epsilon*XRONOS)*COS(D*XRONOS))</f>
        <v>28.700380911018634</v>
      </c>
      <c r="J475" s="14">
        <f>IF(H475&lt;CALCULATIONS!$M$9,Aktina*COS(epsilon*H475)*COS(D*H475),Aktina*COS(epsilon*XRONOS)*COS(D*XRONOS))</f>
        <v>-31.359753043110217</v>
      </c>
    </row>
    <row r="476" spans="1:10">
      <c r="A476">
        <f t="shared" si="34"/>
        <v>426</v>
      </c>
      <c r="B476">
        <f t="shared" si="32"/>
        <v>4.2599999999999536</v>
      </c>
      <c r="C476" s="13">
        <f>IF(B476&lt;CALCULATIONS!$M$9,Alfa1*SIN(miia*B476)-Alfa2*SIN(miib*B476),CURRENTX)</f>
        <v>-52.666407854772935</v>
      </c>
      <c r="D476" s="14">
        <f>IF(B476&lt;CALCULATIONS!$M$9,-(Alfa1*COS(miia*B476)-Alfa2*COS(miib*B476)),CURRENTY)</f>
        <v>-31.585024881272751</v>
      </c>
      <c r="G476">
        <f t="shared" si="35"/>
        <v>426</v>
      </c>
      <c r="H476">
        <f t="shared" si="33"/>
        <v>4.2599999999999536</v>
      </c>
      <c r="I476" s="13">
        <f>IF(H476&lt;CALCULATIONS!$M$9,Aktina*SIN(epsilon*H476)*COS(D*H476),Aktina*SIN(epsilon*XRONOS)*COS(D*XRONOS))</f>
        <v>21.49543527694204</v>
      </c>
      <c r="J476" s="14">
        <f>IF(H476&lt;CALCULATIONS!$M$9,Aktina*COS(epsilon*H476)*COS(D*H476),Aktina*COS(epsilon*XRONOS)*COS(D*XRONOS))</f>
        <v>-25.983613417305563</v>
      </c>
    </row>
    <row r="477" spans="1:10">
      <c r="A477">
        <f t="shared" si="34"/>
        <v>427</v>
      </c>
      <c r="B477">
        <f t="shared" si="32"/>
        <v>4.2699999999999534</v>
      </c>
      <c r="C477" s="13">
        <f>IF(B477&lt;CALCULATIONS!$M$9,Alfa1*SIN(miia*B477)-Alfa2*SIN(miib*B477),CURRENTX)</f>
        <v>-50.281107074651729</v>
      </c>
      <c r="D477" s="14">
        <f>IF(B477&lt;CALCULATIONS!$M$9,-(Alfa1*COS(miia*B477)-Alfa2*COS(miib*B477)),CURRENTY)</f>
        <v>-30.760446769729644</v>
      </c>
      <c r="G477">
        <f t="shared" si="35"/>
        <v>427</v>
      </c>
      <c r="H477">
        <f t="shared" si="33"/>
        <v>4.2699999999999534</v>
      </c>
      <c r="I477" s="13">
        <f>IF(H477&lt;CALCULATIONS!$M$9,Aktina*SIN(epsilon*H477)*COS(D*H477),Aktina*SIN(epsilon*XRONOS)*COS(D*XRONOS))</f>
        <v>14.460643881093416</v>
      </c>
      <c r="J477" s="14">
        <f>IF(H477&lt;CALCULATIONS!$M$9,Aktina*COS(epsilon*H477)*COS(D*H477),Aktina*COS(epsilon*XRONOS)*COS(D*XRONOS))</f>
        <v>-19.375653671254856</v>
      </c>
    </row>
    <row r="478" spans="1:10">
      <c r="A478">
        <f t="shared" si="34"/>
        <v>428</v>
      </c>
      <c r="B478">
        <f t="shared" si="32"/>
        <v>4.2799999999999532</v>
      </c>
      <c r="C478" s="13">
        <f>IF(B478&lt;CALCULATIONS!$M$9,Alfa1*SIN(miia*B478)-Alfa2*SIN(miib*B478),CURRENTX)</f>
        <v>-47.602536816501811</v>
      </c>
      <c r="D478" s="14">
        <f>IF(B478&lt;CALCULATIONS!$M$9,-(Alfa1*COS(miia*B478)-Alfa2*COS(miib*B478)),CURRENTY)</f>
        <v>-29.908721620680247</v>
      </c>
      <c r="G478">
        <f t="shared" si="35"/>
        <v>428</v>
      </c>
      <c r="H478">
        <f t="shared" si="33"/>
        <v>4.2799999999999532</v>
      </c>
      <c r="I478" s="13">
        <f>IF(H478&lt;CALCULATIONS!$M$9,Aktina*SIN(epsilon*H478)*COS(D*H478),Aktina*SIN(epsilon*XRONOS)*COS(D*XRONOS))</f>
        <v>7.8517694826548849</v>
      </c>
      <c r="J478" s="14">
        <f>IF(H478&lt;CALCULATIONS!$M$9,Aktina*COS(epsilon*H478)*COS(D*H478),Aktina*COS(epsilon*XRONOS)*COS(D*XRONOS))</f>
        <v>-11.697751326866342</v>
      </c>
    </row>
    <row r="479" spans="1:10">
      <c r="A479">
        <f t="shared" si="34"/>
        <v>429</v>
      </c>
      <c r="B479">
        <f t="shared" si="32"/>
        <v>4.289999999999953</v>
      </c>
      <c r="C479" s="13">
        <f>IF(B479&lt;CALCULATIONS!$M$9,Alfa1*SIN(miia*B479)-Alfa2*SIN(miib*B479),CURRENTX)</f>
        <v>-44.643194897842022</v>
      </c>
      <c r="D479" s="14">
        <f>IF(B479&lt;CALCULATIONS!$M$9,-(Alfa1*COS(miia*B479)-Alfa2*COS(miib*B479)),CURRENTY)</f>
        <v>-29.048461191738671</v>
      </c>
      <c r="G479">
        <f t="shared" si="35"/>
        <v>429</v>
      </c>
      <c r="H479">
        <f t="shared" si="33"/>
        <v>4.289999999999953</v>
      </c>
      <c r="I479" s="13">
        <f>IF(H479&lt;CALCULATIONS!$M$9,Aktina*SIN(epsilon*H479)*COS(D*H479),Aktina*SIN(epsilon*XRONOS)*COS(D*XRONOS))</f>
        <v>1.8975790525151581</v>
      </c>
      <c r="J479" s="14">
        <f>IF(H479&lt;CALCULATIONS!$M$9,Aktina*COS(epsilon*H479)*COS(D*H479),Aktina*COS(epsilon*XRONOS)*COS(D*XRONOS))</f>
        <v>-3.1574116270312533</v>
      </c>
    </row>
    <row r="480" spans="1:10">
      <c r="A480">
        <f t="shared" si="34"/>
        <v>430</v>
      </c>
      <c r="B480">
        <f t="shared" si="32"/>
        <v>4.2999999999999527</v>
      </c>
      <c r="C480" s="13">
        <f>IF(B480&lt;CALCULATIONS!$M$9,Alfa1*SIN(miia*B480)-Alfa2*SIN(miib*B480),CURRENTX)</f>
        <v>-41.417897472412172</v>
      </c>
      <c r="D480" s="14">
        <f>IF(B480&lt;CALCULATIONS!$M$9,-(Alfa1*COS(miia*B480)-Alfa2*COS(miib*B480)),CURRENTY)</f>
        <v>-28.197636916451138</v>
      </c>
      <c r="G480">
        <f t="shared" si="35"/>
        <v>430</v>
      </c>
      <c r="H480">
        <f t="shared" si="33"/>
        <v>4.2999999999999527</v>
      </c>
      <c r="I480" s="13">
        <f>IF(H480&lt;CALCULATIONS!$M$9,Aktina*SIN(epsilon*H480)*COS(D*H480),Aktina*SIN(epsilon*XRONOS)*COS(D*XRONOS))</f>
        <v>-3.2089296531192124</v>
      </c>
      <c r="J480" s="14">
        <f>IF(H480&lt;CALCULATIONS!$M$9,Aktina*COS(epsilon*H480)*COS(D*H480),Aktina*COS(epsilon*XRONOS)*COS(D*XRONOS))</f>
        <v>5.9995199799365313</v>
      </c>
    </row>
    <row r="481" spans="1:10">
      <c r="A481">
        <f t="shared" si="34"/>
        <v>431</v>
      </c>
      <c r="B481">
        <f t="shared" si="32"/>
        <v>4.3099999999999525</v>
      </c>
      <c r="C481" s="13">
        <f>IF(B481&lt;CALCULATIONS!$M$9,Alfa1*SIN(miia*B481)-Alfa2*SIN(miib*B481),CURRENTX)</f>
        <v>-37.943667865910257</v>
      </c>
      <c r="D481" s="14">
        <f>IF(B481&lt;CALCULATIONS!$M$9,-(Alfa1*COS(miia*B481)-Alfa2*COS(miib*B481)),CURRENTY)</f>
        <v>-27.373376904566058</v>
      </c>
      <c r="G481">
        <f t="shared" si="35"/>
        <v>431</v>
      </c>
      <c r="H481">
        <f t="shared" si="33"/>
        <v>4.3099999999999525</v>
      </c>
      <c r="I481" s="13">
        <f>IF(H481&lt;CALCULATIONS!$M$9,Aktina*SIN(epsilon*H481)*COS(D*H481),Aktina*SIN(epsilon*XRONOS)*COS(D*XRONOS))</f>
        <v>-7.3177789036464223</v>
      </c>
      <c r="J481" s="14">
        <f>IF(H481&lt;CALCULATIONS!$M$9,Aktina*COS(epsilon*H481)*COS(D*H481),Aktina*COS(epsilon*XRONOS)*COS(D*XRONOS))</f>
        <v>15.497713401399819</v>
      </c>
    </row>
    <row r="482" spans="1:10">
      <c r="A482">
        <f t="shared" si="34"/>
        <v>432</v>
      </c>
      <c r="B482">
        <f t="shared" si="32"/>
        <v>4.3199999999999523</v>
      </c>
      <c r="C482" s="13">
        <f>IF(B482&lt;CALCULATIONS!$M$9,Alfa1*SIN(miia*B482)-Alfa2*SIN(miib*B482),CURRENTX)</f>
        <v>-34.239604483581417</v>
      </c>
      <c r="D482" s="14">
        <f>IF(B482&lt;CALCULATIONS!$M$9,-(Alfa1*COS(miia*B482)-Alfa2*COS(miib*B482)),CURRENTY)</f>
        <v>-26.591773240728894</v>
      </c>
      <c r="G482">
        <f t="shared" si="35"/>
        <v>432</v>
      </c>
      <c r="H482">
        <f t="shared" si="33"/>
        <v>4.3199999999999523</v>
      </c>
      <c r="I482" s="13">
        <f>IF(H482&lt;CALCULATIONS!$M$9,Aktina*SIN(epsilon*H482)*COS(D*H482),Aktina*SIN(epsilon*XRONOS)*COS(D*XRONOS))</f>
        <v>-10.327454552872643</v>
      </c>
      <c r="J482" s="14">
        <f>IF(H482&lt;CALCULATIONS!$M$9,Aktina*COS(epsilon*H482)*COS(D*H482),Aktina*COS(epsilon*XRONOS)*COS(D*XRONOS))</f>
        <v>25.04243391107202</v>
      </c>
    </row>
    <row r="483" spans="1:10">
      <c r="A483">
        <f t="shared" si="34"/>
        <v>433</v>
      </c>
      <c r="B483">
        <f t="shared" si="32"/>
        <v>4.3299999999999521</v>
      </c>
      <c r="C483" s="13">
        <f>IF(B483&lt;CALCULATIONS!$M$9,Alfa1*SIN(miia*B483)-Alfa2*SIN(miib*B483),CURRENTX)</f>
        <v>-30.32672901450541</v>
      </c>
      <c r="D483" s="14">
        <f>IF(B483&lt;CALCULATIONS!$M$9,-(Alfa1*COS(miia*B483)-Alfa2*COS(miib*B483)),CURRENTY)</f>
        <v>-25.867701560905655</v>
      </c>
      <c r="G483">
        <f t="shared" si="35"/>
        <v>433</v>
      </c>
      <c r="H483">
        <f t="shared" si="33"/>
        <v>4.3299999999999521</v>
      </c>
      <c r="I483" s="13">
        <f>IF(H483&lt;CALCULATIONS!$M$9,Aktina*SIN(epsilon*H483)*COS(D*H483),Aktina*SIN(epsilon*XRONOS)*COS(D*XRONOS))</f>
        <v>-12.188330679538295</v>
      </c>
      <c r="J483" s="14">
        <f>IF(H483&lt;CALCULATIONS!$M$9,Aktina*COS(epsilon*H483)*COS(D*H483),Aktina*COS(epsilon*XRONOS)*COS(D*XRONOS))</f>
        <v>34.330453708918753</v>
      </c>
    </row>
    <row r="484" spans="1:10">
      <c r="A484">
        <f t="shared" si="34"/>
        <v>434</v>
      </c>
      <c r="B484">
        <f t="shared" si="32"/>
        <v>4.3399999999999519</v>
      </c>
      <c r="C484" s="13">
        <f>IF(B484&lt;CALCULATIONS!$M$9,Alfa1*SIN(miia*B484)-Alfa2*SIN(miib*B484),CURRENTX)</f>
        <v>-26.227816351722026</v>
      </c>
      <c r="D484" s="14">
        <f>IF(B484&lt;CALCULATIONS!$M$9,-(Alfa1*COS(miia*B484)-Alfa2*COS(miib*B484)),CURRENTY)</f>
        <v>-25.214654758349315</v>
      </c>
      <c r="G484">
        <f t="shared" si="35"/>
        <v>434</v>
      </c>
      <c r="H484">
        <f t="shared" si="33"/>
        <v>4.3399999999999519</v>
      </c>
      <c r="I484" s="13">
        <f>IF(H484&lt;CALCULATIONS!$M$9,Aktina*SIN(epsilon*H484)*COS(D*H484),Aktina*SIN(epsilon*XRONOS)*COS(D*XRONOS))</f>
        <v>-12.903944998841641</v>
      </c>
      <c r="J484" s="14">
        <f>IF(H484&lt;CALCULATIONS!$M$9,Aktina*COS(epsilon*H484)*COS(D*H484),Aktina*COS(epsilon*XRONOS)*COS(D*XRONOS))</f>
        <v>43.061368399655251</v>
      </c>
    </row>
    <row r="485" spans="1:10">
      <c r="A485">
        <f t="shared" si="34"/>
        <v>435</v>
      </c>
      <c r="B485">
        <f t="shared" si="32"/>
        <v>4.3499999999999517</v>
      </c>
      <c r="C485" s="13">
        <f>IF(B485&lt;CALCULATIONS!$M$9,Alfa1*SIN(miia*B485)-Alfa2*SIN(miib*B485),CURRENTX)</f>
        <v>-21.967207827690771</v>
      </c>
      <c r="D485" s="14">
        <f>IF(B485&lt;CALCULATIONS!$M$9,-(Alfa1*COS(miia*B485)-Alfa2*COS(miib*B485)),CURRENTY)</f>
        <v>-24.644592524808722</v>
      </c>
      <c r="G485">
        <f t="shared" si="35"/>
        <v>435</v>
      </c>
      <c r="H485">
        <f t="shared" si="33"/>
        <v>4.3499999999999517</v>
      </c>
      <c r="I485" s="13">
        <f>IF(H485&lt;CALCULATIONS!$M$9,Aktina*SIN(epsilon*H485)*COS(D*H485),Aktina*SIN(epsilon*XRONOS)*COS(D*XRONOS))</f>
        <v>-12.530081222649118</v>
      </c>
      <c r="J485" s="14">
        <f>IF(H485&lt;CALCULATIONS!$M$9,Aktina*COS(epsilon*H485)*COS(D*H485),Aktina*COS(epsilon*XRONOS)*COS(D*XRONOS))</f>
        <v>50.948874953699629</v>
      </c>
    </row>
    <row r="486" spans="1:10">
      <c r="A486">
        <f t="shared" si="34"/>
        <v>436</v>
      </c>
      <c r="B486">
        <f t="shared" si="32"/>
        <v>4.3599999999999515</v>
      </c>
      <c r="C486" s="13">
        <f>IF(B486&lt;CALCULATIONS!$M$9,Alfa1*SIN(miia*B486)-Alfa2*SIN(miib*B486),CURRENTX)</f>
        <v>-17.570609529210124</v>
      </c>
      <c r="D486" s="14">
        <f>IF(B486&lt;CALCULATIONS!$M$9,-(Alfa1*COS(miia*B486)-Alfa2*COS(miib*B486)),CURRENTY)</f>
        <v>-24.167808269412376</v>
      </c>
      <c r="G486">
        <f t="shared" si="35"/>
        <v>436</v>
      </c>
      <c r="H486">
        <f t="shared" si="33"/>
        <v>4.3599999999999515</v>
      </c>
      <c r="I486" s="13">
        <f>IF(H486&lt;CALCULATIONS!$M$9,Aktina*SIN(epsilon*H486)*COS(D*H486),Aktina*SIN(epsilon*XRONOS)*COS(D*XRONOS))</f>
        <v>-11.17170271134888</v>
      </c>
      <c r="J486" s="14">
        <f>IF(H486&lt;CALCULATIONS!$M$9,Aktina*COS(epsilon*H486)*COS(D*H486),Aktina*COS(epsilon*XRONOS)*COS(D*XRONOS))</f>
        <v>57.731568510200795</v>
      </c>
    </row>
    <row r="487" spans="1:10">
      <c r="A487">
        <f t="shared" si="34"/>
        <v>437</v>
      </c>
      <c r="B487">
        <f t="shared" si="32"/>
        <v>4.3699999999999513</v>
      </c>
      <c r="C487" s="13">
        <f>IF(B487&lt;CALCULATIONS!$M$9,Alfa1*SIN(miia*B487)-Alfa2*SIN(miib*B487),CURRENTX)</f>
        <v>-13.064877603176253</v>
      </c>
      <c r="D487" s="14">
        <f>IF(B487&lt;CALCULATIONS!$M$9,-(Alfa1*COS(miia*B487)-Alfa2*COS(miib*B487)),CURRENTY)</f>
        <v>-23.792814778882033</v>
      </c>
      <c r="G487">
        <f t="shared" si="35"/>
        <v>437</v>
      </c>
      <c r="H487">
        <f t="shared" si="33"/>
        <v>4.3699999999999513</v>
      </c>
      <c r="I487" s="13">
        <f>IF(H487&lt;CALCULATIONS!$M$9,Aktina*SIN(epsilon*H487)*COS(D*H487),Aktina*SIN(epsilon*XRONOS)*COS(D*XRONOS))</f>
        <v>-8.9778680802262052</v>
      </c>
      <c r="J487" s="14">
        <f>IF(H487&lt;CALCULATIONS!$M$9,Aktina*COS(epsilon*H487)*COS(D*H487),Aktina*COS(epsilon*XRONOS)*COS(D*XRONOS))</f>
        <v>63.182833754472469</v>
      </c>
    </row>
    <row r="488" spans="1:10">
      <c r="A488">
        <f t="shared" si="34"/>
        <v>438</v>
      </c>
      <c r="B488">
        <f t="shared" si="32"/>
        <v>4.379999999999951</v>
      </c>
      <c r="C488" s="13">
        <f>IF(B488&lt;CALCULATIONS!$M$9,Alfa1*SIN(miia*B488)-Alfa2*SIN(miib*B488),CURRENTX)</f>
        <v>-8.47779259297476</v>
      </c>
      <c r="D488" s="14">
        <f>IF(B488&lt;CALCULATIONS!$M$9,-(Alfa1*COS(miia*B488)-Alfa2*COS(miib*B488)),CURRENTY)</f>
        <v>-23.526249790244115</v>
      </c>
      <c r="G488">
        <f t="shared" si="35"/>
        <v>438</v>
      </c>
      <c r="H488">
        <f t="shared" si="33"/>
        <v>4.379999999999951</v>
      </c>
      <c r="I488" s="13">
        <f>IF(H488&lt;CALCULATIONS!$M$9,Aktina*SIN(epsilon*H488)*COS(D*H488),Aktina*SIN(epsilon*XRONOS)*COS(D*XRONOS))</f>
        <v>-6.1348404499537894</v>
      </c>
      <c r="J488" s="14">
        <f>IF(H488&lt;CALCULATIONS!$M$9,Aktina*COS(epsilon*H488)*COS(D*H488),Aktina*COS(epsilon*XRONOS)*COS(D*XRONOS))</f>
        <v>67.119441827518017</v>
      </c>
    </row>
    <row r="489" spans="1:10">
      <c r="A489">
        <f t="shared" si="34"/>
        <v>439</v>
      </c>
      <c r="B489">
        <f t="shared" si="32"/>
        <v>4.3899999999999508</v>
      </c>
      <c r="C489" s="13">
        <f>IF(B489&lt;CALCULATIONS!$M$9,Alfa1*SIN(miia*B489)-Alfa2*SIN(miib*B489),CURRENTX)</f>
        <v>-3.837824953597103</v>
      </c>
      <c r="D489" s="14">
        <f>IF(B489&lt;CALCULATIONS!$M$9,-(Alfa1*COS(miia*B489)-Alfa2*COS(miib*B489)),CURRENTY)</f>
        <v>-23.372802442945865</v>
      </c>
      <c r="G489">
        <f t="shared" si="35"/>
        <v>439</v>
      </c>
      <c r="H489">
        <f t="shared" si="33"/>
        <v>4.3899999999999508</v>
      </c>
      <c r="I489" s="13">
        <f>IF(H489&lt;CALCULATIONS!$M$9,Aktina*SIN(epsilon*H489)*COS(D*H489),Aktina*SIN(epsilon*XRONOS)*COS(D*XRONOS))</f>
        <v>-2.8576745282625464</v>
      </c>
      <c r="J489" s="14">
        <f>IF(H489&lt;CALCULATIONS!$M$9,Aktina*COS(epsilon*H489)*COS(D*H489),Aktina*COS(epsilon*XRONOS)*COS(D*XRONOS))</f>
        <v>69.408514407628715</v>
      </c>
    </row>
    <row r="490" spans="1:10">
      <c r="A490">
        <f t="shared" si="34"/>
        <v>440</v>
      </c>
      <c r="B490">
        <f t="shared" si="32"/>
        <v>4.3999999999999506</v>
      </c>
      <c r="C490" s="13">
        <f>IF(B490&lt;CALCULATIONS!$M$9,Alfa1*SIN(miia*B490)-Alfa2*SIN(miib*B490),CURRENTX)</f>
        <v>0.82610601932195538</v>
      </c>
      <c r="D490" s="14">
        <f>IF(B490&lt;CALCULATIONS!$M$9,-(Alfa1*COS(miia*B490)-Alfa2*COS(miib*B490)),CURRENTY)</f>
        <v>-23.335161363303499</v>
      </c>
      <c r="G490">
        <f t="shared" si="35"/>
        <v>440</v>
      </c>
      <c r="H490">
        <f t="shared" si="33"/>
        <v>4.3999999999999506</v>
      </c>
      <c r="I490" s="13">
        <f>IF(H490&lt;CALCULATIONS!$M$9,Aktina*SIN(epsilon*H490)*COS(D*H490),Aktina*SIN(epsilon*XRONOS)*COS(D*XRONOS))</f>
        <v>0.61937321697125935</v>
      </c>
      <c r="J490" s="14">
        <f>IF(H490&lt;CALCULATIONS!$M$9,Aktina*COS(epsilon*H490)*COS(D*H490),Aktina*COS(epsilon*XRONOS)*COS(D*XRONOS))</f>
        <v>69.972580732000083</v>
      </c>
    </row>
    <row r="491" spans="1:10">
      <c r="A491">
        <f t="shared" si="34"/>
        <v>441</v>
      </c>
      <c r="B491">
        <f t="shared" si="32"/>
        <v>4.4099999999999504</v>
      </c>
      <c r="C491" s="13">
        <f>IF(B491&lt;CALCULATIONS!$M$9,Alfa1*SIN(miia*B491)-Alfa2*SIN(miib*B491),CURRENTX)</f>
        <v>5.4848775463115924</v>
      </c>
      <c r="D491" s="14">
        <f>IF(B491&lt;CALCULATIONS!$M$9,-(Alfa1*COS(miia*B491)-Alfa2*COS(miib*B491)),CURRENTY)</f>
        <v>-23.413984912660762</v>
      </c>
      <c r="G491">
        <f t="shared" si="35"/>
        <v>441</v>
      </c>
      <c r="H491">
        <f t="shared" si="33"/>
        <v>4.4099999999999504</v>
      </c>
      <c r="I491" s="13">
        <f>IF(H491&lt;CALCULATIONS!$M$9,Aktina*SIN(epsilon*H491)*COS(D*H491),Aktina*SIN(epsilon*XRONOS)*COS(D*XRONOS))</f>
        <v>4.0532188228060937</v>
      </c>
      <c r="J491" s="14">
        <f>IF(H491&lt;CALCULATIONS!$M$9,Aktina*COS(epsilon*H491)*COS(D*H491),Aktina*COS(epsilon*XRONOS)*COS(D*XRONOS))</f>
        <v>68.792528353054607</v>
      </c>
    </row>
    <row r="492" spans="1:10">
      <c r="A492">
        <f t="shared" si="34"/>
        <v>442</v>
      </c>
      <c r="B492">
        <f t="shared" si="32"/>
        <v>4.4199999999999502</v>
      </c>
      <c r="C492" s="13">
        <f>IF(B492&lt;CALCULATIONS!$M$9,Alfa1*SIN(miia*B492)-Alfa2*SIN(miib*B492),CURRENTX)</f>
        <v>10.109410664159416</v>
      </c>
      <c r="D492" s="14">
        <f>IF(B492&lt;CALCULATIONS!$M$9,-(Alfa1*COS(miia*B492)-Alfa2*COS(miib*B492)),CURRENTY)</f>
        <v>-23.607893903746607</v>
      </c>
      <c r="G492">
        <f t="shared" si="35"/>
        <v>442</v>
      </c>
      <c r="H492">
        <f t="shared" si="33"/>
        <v>4.4199999999999502</v>
      </c>
      <c r="I492" s="13">
        <f>IF(H492&lt;CALCULATIONS!$M$9,Aktina*SIN(epsilon*H492)*COS(D*H492),Aktina*SIN(epsilon*XRONOS)*COS(D*XRONOS))</f>
        <v>7.2026856019073699</v>
      </c>
      <c r="J492" s="14">
        <f>IF(H492&lt;CALCULATIONS!$M$9,Aktina*COS(epsilon*H492)*COS(D*H492),Aktina*COS(epsilon*XRONOS)*COS(D*XRONOS))</f>
        <v>65.908331368562585</v>
      </c>
    </row>
    <row r="493" spans="1:10">
      <c r="A493">
        <f t="shared" si="34"/>
        <v>443</v>
      </c>
      <c r="B493">
        <f t="shared" si="32"/>
        <v>4.42999999999995</v>
      </c>
      <c r="C493" s="13">
        <f>IF(B493&lt;CALCULATIONS!$M$9,Alfa1*SIN(miia*B493)-Alfa2*SIN(miib*B493),CURRENTX)</f>
        <v>14.670917107543744</v>
      </c>
      <c r="D493" s="14">
        <f>IF(B493&lt;CALCULATIONS!$M$9,-(Alfa1*COS(miia*B493)-Alfa2*COS(miib*B493)),CURRENTY)</f>
        <v>-23.913486859771528</v>
      </c>
      <c r="G493">
        <f t="shared" si="35"/>
        <v>443</v>
      </c>
      <c r="H493">
        <f t="shared" si="33"/>
        <v>4.42999999999995</v>
      </c>
      <c r="I493" s="13">
        <f>IF(H493&lt;CALCULATIONS!$M$9,Aktina*SIN(epsilon*H493)*COS(D*H493),Aktina*SIN(epsilon*XRONOS)*COS(D*XRONOS))</f>
        <v>9.8391610282754201</v>
      </c>
      <c r="J493" s="14">
        <f>IF(H493&lt;CALCULATIONS!$M$9,Aktina*COS(epsilon*H493)*COS(D*H493),Aktina*COS(epsilon*XRONOS)*COS(D*XRONOS))</f>
        <v>61.417527430273331</v>
      </c>
    </row>
    <row r="494" spans="1:10">
      <c r="A494">
        <f t="shared" si="34"/>
        <v>444</v>
      </c>
      <c r="B494">
        <f t="shared" si="32"/>
        <v>4.4399999999999498</v>
      </c>
      <c r="C494" s="13">
        <f>IF(B494&lt;CALCULATIONS!$M$9,Alfa1*SIN(miia*B494)-Alfa2*SIN(miib*B494),CURRENTX)</f>
        <v>19.141143414584302</v>
      </c>
      <c r="D494" s="14">
        <f>IF(B494&lt;CALCULATIONS!$M$9,-(Alfa1*COS(miia*B494)-Alfa2*COS(miib*B494)),CURRENTY)</f>
        <v>-24.325377660102408</v>
      </c>
      <c r="G494">
        <f t="shared" si="35"/>
        <v>444</v>
      </c>
      <c r="H494">
        <f t="shared" si="33"/>
        <v>4.4399999999999498</v>
      </c>
      <c r="I494" s="13">
        <f>IF(H494&lt;CALCULATIONS!$M$9,Aktina*SIN(epsilon*H494)*COS(D*H494),Aktina*SIN(epsilon*XRONOS)*COS(D*XRONOS))</f>
        <v>11.756740470980553</v>
      </c>
      <c r="J494" s="14">
        <f>IF(H494&lt;CALCULATIONS!$M$9,Aktina*COS(epsilon*H494)*COS(D*H494),Aktina*COS(epsilon*XRONOS)*COS(D*XRONOS))</f>
        <v>55.471503542004001</v>
      </c>
    </row>
    <row r="495" spans="1:10">
      <c r="A495">
        <f t="shared" si="34"/>
        <v>445</v>
      </c>
      <c r="B495">
        <f t="shared" si="32"/>
        <v>4.4499999999999496</v>
      </c>
      <c r="C495" s="13">
        <f>IF(B495&lt;CALCULATIONS!$M$9,Alfa1*SIN(miia*B495)-Alfa2*SIN(miib*B495),CURRENTX)</f>
        <v>23.492609926108585</v>
      </c>
      <c r="D495" s="14">
        <f>IF(B495&lt;CALCULATIONS!$M$9,-(Alfa1*COS(miia*B495)-Alfa2*COS(miib*B495)),CURRENTY)</f>
        <v>-24.836255187226755</v>
      </c>
      <c r="G495">
        <f t="shared" si="35"/>
        <v>445</v>
      </c>
      <c r="H495">
        <f t="shared" si="33"/>
        <v>4.4499999999999496</v>
      </c>
      <c r="I495" s="13">
        <f>IF(H495&lt;CALCULATIONS!$M$9,Aktina*SIN(epsilon*H495)*COS(D*H495),Aktina*SIN(epsilon*XRONOS)*COS(D*XRONOS))</f>
        <v>12.781443089091162</v>
      </c>
      <c r="J495" s="14">
        <f>IF(H495&lt;CALCULATIONS!$M$9,Aktina*COS(epsilon*H495)*COS(D*H495),Aktina*COS(epsilon*XRONOS)*COS(D*XRONOS))</f>
        <v>48.269736978987119</v>
      </c>
    </row>
    <row r="496" spans="1:10">
      <c r="A496">
        <f t="shared" si="34"/>
        <v>446</v>
      </c>
      <c r="B496">
        <f t="shared" si="32"/>
        <v>4.4599999999999493</v>
      </c>
      <c r="C496" s="13">
        <f>IF(B496&lt;CALCULATIONS!$M$9,Alfa1*SIN(miia*B496)-Alfa2*SIN(miib*B496),CURRENTX)</f>
        <v>27.698842398861036</v>
      </c>
      <c r="D496" s="14">
        <f>IF(B496&lt;CALCULATIONS!$M$9,-(Alfa1*COS(miia*B496)-Alfa2*COS(miib*B496)),CURRENTY)</f>
        <v>-25.436964364459755</v>
      </c>
      <c r="G496">
        <f t="shared" si="35"/>
        <v>446</v>
      </c>
      <c r="H496">
        <f t="shared" si="33"/>
        <v>4.4599999999999493</v>
      </c>
      <c r="I496" s="13">
        <f>IF(H496&lt;CALCULATIONS!$M$9,Aktina*SIN(epsilon*H496)*COS(D*H496),Aktina*SIN(epsilon*XRONOS)*COS(D*XRONOS))</f>
        <v>12.779122416267796</v>
      </c>
      <c r="J496" s="14">
        <f>IF(H496&lt;CALCULATIONS!$M$9,Aktina*COS(epsilon*H496)*COS(D*H496),Aktina*COS(epsilon*XRONOS)*COS(D*XRONOS))</f>
        <v>40.052218164735699</v>
      </c>
    </row>
    <row r="497" spans="1:10">
      <c r="A497">
        <f t="shared" si="34"/>
        <v>447</v>
      </c>
      <c r="B497">
        <f t="shared" si="32"/>
        <v>4.4699999999999491</v>
      </c>
      <c r="C497" s="13">
        <f>IF(B497&lt;CALCULATIONS!$M$9,Alfa1*SIN(miia*B497)-Alfa2*SIN(miib*B497),CURRENTX)</f>
        <v>31.734594025817383</v>
      </c>
      <c r="D497" s="14">
        <f>IF(B497&lt;CALCULATIONS!$M$9,-(Alfa1*COS(miia*B497)-Alfa2*COS(miib*B497)),CURRENTY)</f>
        <v>-26.116607754728012</v>
      </c>
      <c r="G497">
        <f t="shared" si="35"/>
        <v>447</v>
      </c>
      <c r="H497">
        <f t="shared" si="33"/>
        <v>4.4699999999999491</v>
      </c>
      <c r="I497" s="13">
        <f>IF(H497&lt;CALCULATIONS!$M$9,Aktina*SIN(epsilon*H497)*COS(D*H497),Aktina*SIN(epsilon*XRONOS)*COS(D*XRONOS))</f>
        <v>11.661746527920082</v>
      </c>
      <c r="J497" s="14">
        <f>IF(H497&lt;CALCULATIONS!$M$9,Aktina*COS(epsilon*H497)*COS(D*H497),Aktina*COS(epsilon*XRONOS)*COS(D*XRONOS))</f>
        <v>31.090353830468914</v>
      </c>
    </row>
    <row r="498" spans="1:10">
      <c r="A498">
        <f t="shared" si="34"/>
        <v>448</v>
      </c>
      <c r="B498">
        <f t="shared" si="32"/>
        <v>4.4799999999999489</v>
      </c>
      <c r="C498" s="13">
        <f>IF(B498&lt;CALCULATIONS!$M$9,Alfa1*SIN(miia*B498)-Alfa2*SIN(miib*B498),CURRENTX)</f>
        <v>35.576055751480993</v>
      </c>
      <c r="D498" s="14">
        <f>IF(B498&lt;CALCULATIONS!$M$9,-(Alfa1*COS(miia*B498)-Alfa2*COS(miib*B498)),CURRENTY)</f>
        <v>-26.862666679983192</v>
      </c>
      <c r="G498">
        <f t="shared" si="35"/>
        <v>448</v>
      </c>
      <c r="H498">
        <f t="shared" si="33"/>
        <v>4.4799999999999489</v>
      </c>
      <c r="I498" s="13">
        <f>IF(H498&lt;CALCULATIONS!$M$9,Aktina*SIN(epsilon*H498)*COS(D*H498),Aktina*SIN(epsilon*XRONOS)*COS(D*XRONOS))</f>
        <v>9.3917881065404973</v>
      </c>
      <c r="J498" s="14">
        <f>IF(H498&lt;CALCULATIONS!$M$9,Aktina*COS(epsilon*H498)*COS(D*H498),Aktina*COS(epsilon*XRONOS)*COS(D*XRONOS))</f>
        <v>21.67670841516188</v>
      </c>
    </row>
    <row r="499" spans="1:10">
      <c r="A499">
        <f t="shared" si="34"/>
        <v>449</v>
      </c>
      <c r="B499">
        <f t="shared" ref="B499:B562" si="36">B498+dt</f>
        <v>4.4899999999999487</v>
      </c>
      <c r="C499" s="13">
        <f>IF(B499&lt;CALCULATIONS!$M$9,Alfa1*SIN(miia*B499)-Alfa2*SIN(miib*B499),CURRENTX)</f>
        <v>39.201052885593484</v>
      </c>
      <c r="D499" s="14">
        <f>IF(B499&lt;CALCULATIONS!$M$9,-(Alfa1*COS(miia*B499)-Alfa2*COS(miib*B499)),CURRENTY)</f>
        <v>-27.661140620476601</v>
      </c>
      <c r="G499">
        <f t="shared" si="35"/>
        <v>449</v>
      </c>
      <c r="H499">
        <f t="shared" ref="H499:H562" si="37">H498+dt</f>
        <v>4.4899999999999487</v>
      </c>
      <c r="I499" s="13">
        <f>IF(H499&lt;CALCULATIONS!$M$9,Aktina*SIN(epsilon*H499)*COS(D*H499),Aktina*SIN(epsilon*XRONOS)*COS(D*XRONOS))</f>
        <v>5.9845405893894315</v>
      </c>
      <c r="J499" s="14">
        <f>IF(H499&lt;CALCULATIONS!$M$9,Aktina*COS(epsilon*H499)*COS(D*H499),Aktina*COS(epsilon*XRONOS)*COS(D*XRONOS))</f>
        <v>12.113987073584376</v>
      </c>
    </row>
    <row r="500" spans="1:10">
      <c r="A500">
        <f t="shared" ref="A500:A563" si="38">A499+1</f>
        <v>450</v>
      </c>
      <c r="B500">
        <f t="shared" si="36"/>
        <v>4.4999999999999485</v>
      </c>
      <c r="C500" s="13">
        <f>IF(B500&lt;CALCULATIONS!$M$9,Alfa1*SIN(miia*B500)-Alfa2*SIN(miib*B500),CURRENTX)</f>
        <v>42.589226153936508</v>
      </c>
      <c r="D500" s="14">
        <f>IF(B500&lt;CALCULATIONS!$M$9,-(Alfa1*COS(miia*B500)-Alfa2*COS(miib*B500)),CURRENTY)</f>
        <v>-28.496703465279356</v>
      </c>
      <c r="G500">
        <f t="shared" ref="G500:G563" si="39">G499+1</f>
        <v>450</v>
      </c>
      <c r="H500">
        <f t="shared" si="37"/>
        <v>4.4999999999999485</v>
      </c>
      <c r="I500" s="13">
        <f>IF(H500&lt;CALCULATIONS!$M$9,Aktina*SIN(epsilon*H500)*COS(D*H500),Aktina*SIN(epsilon*XRONOS)*COS(D*XRONOS))</f>
        <v>1.5082598673508336</v>
      </c>
      <c r="J500" s="14">
        <f>IF(H500&lt;CALCULATIONS!$M$9,Aktina*COS(epsilon*H500)*COS(D*H500),Aktina*COS(epsilon*XRONOS)*COS(D*XRONOS))</f>
        <v>2.7036930441468359</v>
      </c>
    </row>
    <row r="501" spans="1:10">
      <c r="A501">
        <f t="shared" si="38"/>
        <v>451</v>
      </c>
      <c r="B501">
        <f t="shared" si="36"/>
        <v>4.5099999999999483</v>
      </c>
      <c r="C501" s="13">
        <f>IF(B501&lt;CALCULATIONS!$M$9,Alfa1*SIN(miia*B501)-Alfa2*SIN(miib*B501),CURRENTX)</f>
        <v>45.722195478483314</v>
      </c>
      <c r="D501" s="14">
        <f>IF(B501&lt;CALCULATIONS!$M$9,-(Alfa1*COS(miia*B501)-Alfa2*COS(miib*B501)),CURRENTY)</f>
        <v>-29.352875011948015</v>
      </c>
      <c r="G501">
        <f t="shared" si="39"/>
        <v>451</v>
      </c>
      <c r="H501">
        <f t="shared" si="37"/>
        <v>4.5099999999999483</v>
      </c>
      <c r="I501" s="13">
        <f>IF(H501&lt;CALCULATIONS!$M$9,Aktina*SIN(epsilon*H501)*COS(D*H501),Aktina*SIN(epsilon*XRONOS)*COS(D*XRONOS))</f>
        <v>-3.9178816218687538</v>
      </c>
      <c r="J501" s="14">
        <f>IF(H501&lt;CALCULATIONS!$M$9,Aktina*COS(epsilon*H501)*COS(D*H501),Aktina*COS(epsilon*XRONOS)*COS(D*XRONOS))</f>
        <v>-6.2650956751326481</v>
      </c>
    </row>
    <row r="502" spans="1:10">
      <c r="A502">
        <f t="shared" si="38"/>
        <v>452</v>
      </c>
      <c r="B502">
        <f t="shared" si="36"/>
        <v>4.5199999999999481</v>
      </c>
      <c r="C502" s="13">
        <f>IF(B502&lt;CALCULATIONS!$M$9,Alfa1*SIN(miia*B502)-Alfa2*SIN(miib*B502),CURRENTX)</f>
        <v>48.583704949548277</v>
      </c>
      <c r="D502" s="14">
        <f>IF(B502&lt;CALCULATIONS!$M$9,-(Alfa1*COS(miia*B502)-Alfa2*COS(miib*B502)),CURRENTY)</f>
        <v>-30.212205955861833</v>
      </c>
      <c r="G502">
        <f t="shared" si="39"/>
        <v>452</v>
      </c>
      <c r="H502">
        <f t="shared" si="37"/>
        <v>4.5199999999999481</v>
      </c>
      <c r="I502" s="13">
        <f>IF(H502&lt;CALCULATIONS!$M$9,Aktina*SIN(epsilon*H502)*COS(D*H502),Aktina*SIN(epsilon*XRONOS)*COS(D*XRONOS))</f>
        <v>-10.127953589132684</v>
      </c>
      <c r="J502" s="14">
        <f>IF(H502&lt;CALCULATIONS!$M$9,Aktina*COS(epsilon*H502)*COS(D*H502),Aktina*COS(epsilon*XRONOS)*COS(D*XRONOS))</f>
        <v>-14.526390863986038</v>
      </c>
    </row>
    <row r="503" spans="1:10">
      <c r="A503">
        <f t="shared" si="38"/>
        <v>453</v>
      </c>
      <c r="B503">
        <f t="shared" si="36"/>
        <v>4.5299999999999478</v>
      </c>
      <c r="C503" s="13">
        <f>IF(B503&lt;CALCULATIONS!$M$9,Alfa1*SIN(miia*B503)-Alfa2*SIN(miib*B503),CURRENTX)</f>
        <v>51.159747638088646</v>
      </c>
      <c r="D503" s="14">
        <f>IF(B503&lt;CALCULATIONS!$M$9,-(Alfa1*COS(miia*B503)-Alfa2*COS(miib*B503)),CURRENTY)</f>
        <v>-31.056474470078051</v>
      </c>
      <c r="G503">
        <f t="shared" si="39"/>
        <v>453</v>
      </c>
      <c r="H503">
        <f t="shared" si="37"/>
        <v>4.5299999999999478</v>
      </c>
      <c r="I503" s="13">
        <f>IF(H503&lt;CALCULATIONS!$M$9,Aktina*SIN(epsilon*H503)*COS(D*H503),Aktina*SIN(epsilon*XRONOS)*COS(D*XRONOS))</f>
        <v>-16.91537950218957</v>
      </c>
      <c r="J503" s="14">
        <f>IF(H503&lt;CALCULATIONS!$M$9,Aktina*COS(epsilon*H503)*COS(D*H503),Aktina*COS(epsilon*XRONOS)*COS(D*XRONOS))</f>
        <v>-21.846983262848411</v>
      </c>
    </row>
    <row r="504" spans="1:10">
      <c r="A504">
        <f t="shared" si="38"/>
        <v>454</v>
      </c>
      <c r="B504">
        <f t="shared" si="36"/>
        <v>4.5399999999999476</v>
      </c>
      <c r="C504" s="13">
        <f>IF(B504&lt;CALCULATIONS!$M$9,Alfa1*SIN(miia*B504)-Alfa2*SIN(miib*B504),CURRENTX)</f>
        <v>53.438669095085345</v>
      </c>
      <c r="D504" s="14">
        <f>IF(B504&lt;CALCULATIONS!$M$9,-(Alfa1*COS(miia*B504)-Alfa2*COS(miib*B504)),CURRENTY)</f>
        <v>-31.866892355975533</v>
      </c>
      <c r="G504">
        <f t="shared" si="39"/>
        <v>454</v>
      </c>
      <c r="H504">
        <f t="shared" si="37"/>
        <v>4.5399999999999476</v>
      </c>
      <c r="I504" s="13">
        <f>IF(H504&lt;CALCULATIONS!$M$9,Aktina*SIN(epsilon*H504)*COS(D*H504),Aktina*SIN(epsilon*XRONOS)*COS(D*XRONOS))</f>
        <v>-24.040762487269625</v>
      </c>
      <c r="J504" s="14">
        <f>IF(H504&lt;CALCULATIONS!$M$9,Aktina*COS(epsilon*H504)*COS(D*H504),Aktina*COS(epsilon*XRONOS)*COS(D*XRONOS))</f>
        <v>-28.034779265925192</v>
      </c>
    </row>
    <row r="505" spans="1:10">
      <c r="A505">
        <f t="shared" si="38"/>
        <v>455</v>
      </c>
      <c r="B505">
        <f t="shared" si="36"/>
        <v>4.5499999999999474</v>
      </c>
      <c r="C505" s="13">
        <f>IF(B505&lt;CALCULATIONS!$M$9,Alfa1*SIN(miia*B505)-Alfa2*SIN(miib*B505),CURRENTX)</f>
        <v>55.411248594985608</v>
      </c>
      <c r="D505" s="14">
        <f>IF(B505&lt;CALCULATIONS!$M$9,-(Alfa1*COS(miia*B505)-Alfa2*COS(miib*B505)),CURRENTY)</f>
        <v>-32.624318644700317</v>
      </c>
      <c r="G505">
        <f t="shared" si="39"/>
        <v>455</v>
      </c>
      <c r="H505">
        <f t="shared" si="37"/>
        <v>4.5499999999999474</v>
      </c>
      <c r="I505" s="13">
        <f>IF(H505&lt;CALCULATIONS!$M$9,Aktina*SIN(epsilon*H505)*COS(D*H505),Aktina*SIN(epsilon*XRONOS)*COS(D*XRONOS))</f>
        <v>-31.241117623083642</v>
      </c>
      <c r="J505" s="14">
        <f>IF(H505&lt;CALCULATIONS!$M$9,Aktina*COS(epsilon*H505)*COS(D*H505),Aktina*COS(epsilon*XRONOS)*COS(D*XRONOS))</f>
        <v>-32.945462364973643</v>
      </c>
    </row>
    <row r="506" spans="1:10">
      <c r="A506">
        <f t="shared" si="38"/>
        <v>456</v>
      </c>
      <c r="B506">
        <f t="shared" si="36"/>
        <v>4.5599999999999472</v>
      </c>
      <c r="C506" s="13">
        <f>IF(B506&lt;CALCULATIONS!$M$9,Alfa1*SIN(miia*B506)-Alfa2*SIN(miib*B506),CURRENTX)</f>
        <v>57.070757399440588</v>
      </c>
      <c r="D506" s="14">
        <f>IF(B506&lt;CALCULATIONS!$M$9,-(Alfa1*COS(miia*B506)-Alfa2*COS(miib*B506)),CURRENTY)</f>
        <v>-33.309478450500968</v>
      </c>
      <c r="G506">
        <f t="shared" si="39"/>
        <v>456</v>
      </c>
      <c r="H506">
        <f t="shared" si="37"/>
        <v>4.5599999999999472</v>
      </c>
      <c r="I506" s="13">
        <f>IF(H506&lt;CALCULATIONS!$M$9,Aktina*SIN(epsilon*H506)*COS(D*H506),Aktina*SIN(epsilon*XRONOS)*COS(D*XRONOS))</f>
        <v>-38.240145679229187</v>
      </c>
      <c r="J506" s="14">
        <f>IF(H506&lt;CALCULATIONS!$M$9,Aktina*COS(epsilon*H506)*COS(D*H506),Aktina*COS(epsilon*XRONOS)*COS(D*XRONOS))</f>
        <v>-36.487223731960398</v>
      </c>
    </row>
    <row r="507" spans="1:10">
      <c r="A507">
        <f t="shared" si="38"/>
        <v>457</v>
      </c>
      <c r="B507">
        <f t="shared" si="36"/>
        <v>4.569999999999947</v>
      </c>
      <c r="C507" s="13">
        <f>IF(B507&lt;CALCULATIONS!$M$9,Alfa1*SIN(miia*B507)-Alfa2*SIN(miib*B507),CURRENTX)</f>
        <v>58.412993543834574</v>
      </c>
      <c r="D507" s="14">
        <f>IF(B507&lt;CALCULATIONS!$M$9,-(Alfa1*COS(miia*B507)-Alfa2*COS(miib*B507)),CURRENTY)</f>
        <v>-33.903184820250232</v>
      </c>
      <c r="G507">
        <f t="shared" si="39"/>
        <v>457</v>
      </c>
      <c r="H507">
        <f t="shared" si="37"/>
        <v>4.569999999999947</v>
      </c>
      <c r="I507" s="13">
        <f>IF(H507&lt;CALCULATIONS!$M$9,Aktina*SIN(epsilon*H507)*COS(D*H507),Aktina*SIN(epsilon*XRONOS)*COS(D*XRONOS))</f>
        <v>-44.759140822129538</v>
      </c>
      <c r="J507" s="14">
        <f>IF(H507&lt;CALCULATIONS!$M$9,Aktina*COS(epsilon*H507)*COS(D*H507),Aktina*COS(epsilon*XRONOS)*COS(D*XRONOS))</f>
        <v>-38.623383567291889</v>
      </c>
    </row>
    <row r="508" spans="1:10">
      <c r="A508">
        <f t="shared" si="38"/>
        <v>458</v>
      </c>
      <c r="B508">
        <f t="shared" si="36"/>
        <v>4.5799999999999468</v>
      </c>
      <c r="C508" s="13">
        <f>IF(B508&lt;CALCULATIONS!$M$9,Alfa1*SIN(miia*B508)-Alfa2*SIN(miib*B508),CURRENTX)</f>
        <v>59.436292880126373</v>
      </c>
      <c r="D508" s="14">
        <f>IF(B508&lt;CALCULATIONS!$M$9,-(Alfa1*COS(miia*B508)-Alfa2*COS(miib*B508)),CURRENTY)</f>
        <v>-34.386561289368267</v>
      </c>
      <c r="G508">
        <f t="shared" si="39"/>
        <v>458</v>
      </c>
      <c r="H508">
        <f t="shared" si="37"/>
        <v>4.5799999999999468</v>
      </c>
      <c r="I508" s="13">
        <f>IF(H508&lt;CALCULATIONS!$M$9,Aktina*SIN(epsilon*H508)*COS(D*H508),Aktina*SIN(epsilon*XRONOS)*COS(D*XRONOS))</f>
        <v>-50.528098506524493</v>
      </c>
      <c r="J508" s="14">
        <f>IF(H508&lt;CALCULATIONS!$M$9,Aktina*COS(epsilon*H508)*COS(D*H508),Aktina*COS(epsilon*XRONOS)*COS(D*XRONOS))</f>
        <v>-39.372809087885429</v>
      </c>
    </row>
    <row r="509" spans="1:10">
      <c r="A509">
        <f t="shared" si="38"/>
        <v>459</v>
      </c>
      <c r="B509">
        <f t="shared" si="36"/>
        <v>4.5899999999999466</v>
      </c>
      <c r="C509" s="13">
        <f>IF(B509&lt;CALCULATIONS!$M$9,Alfa1*SIN(miia*B509)-Alfa2*SIN(miib*B509),CURRENTX)</f>
        <v>60.141516343004866</v>
      </c>
      <c r="D509" s="14">
        <f>IF(B509&lt;CALCULATIONS!$M$9,-(Alfa1*COS(miia*B509)-Alfa2*COS(miib*B509)),CURRENTY)</f>
        <v>-34.74126284334271</v>
      </c>
      <c r="G509">
        <f t="shared" si="39"/>
        <v>459</v>
      </c>
      <c r="H509">
        <f t="shared" si="37"/>
        <v>4.5899999999999466</v>
      </c>
      <c r="I509" s="13">
        <f>IF(H509&lt;CALCULATIONS!$M$9,Aktina*SIN(epsilon*H509)*COS(D*H509),Aktina*SIN(epsilon*XRONOS)*COS(D*XRONOS))</f>
        <v>-55.296580748201158</v>
      </c>
      <c r="J509" s="14">
        <f>IF(H509&lt;CALCULATIONS!$M$9,Aktina*COS(epsilon*H509)*COS(D*H509),Aktina*COS(epsilon*XRONOS)*COS(D*XRONOS))</f>
        <v>-38.808122925702008</v>
      </c>
    </row>
    <row r="510" spans="1:10">
      <c r="A510">
        <f t="shared" si="38"/>
        <v>460</v>
      </c>
      <c r="B510">
        <f t="shared" si="36"/>
        <v>4.5999999999999464</v>
      </c>
      <c r="C510" s="13">
        <f>IF(B510&lt;CALCULATIONS!$M$9,Alfa1*SIN(miia*B510)-Alfa2*SIN(miib*B510),CURRENTX)</f>
        <v>60.532013639978913</v>
      </c>
      <c r="D510" s="14">
        <f>IF(B510&lt;CALCULATIONS!$M$9,-(Alfa1*COS(miia*B510)-Alfa2*COS(miib*B510)),CURRENTY)</f>
        <v>-34.949692996202678</v>
      </c>
      <c r="G510">
        <f t="shared" si="39"/>
        <v>460</v>
      </c>
      <c r="H510">
        <f t="shared" si="37"/>
        <v>4.5999999999999464</v>
      </c>
      <c r="I510" s="13">
        <f>IF(H510&lt;CALCULATIONS!$M$9,Aktina*SIN(epsilon*H510)*COS(D*H510),Aktina*SIN(epsilon*XRONOS)*COS(D*XRONOS))</f>
        <v>-58.843904604245978</v>
      </c>
      <c r="J510" s="14">
        <f>IF(H510&lt;CALCULATIONS!$M$9,Aktina*COS(epsilon*H510)*COS(D*H510),Aktina*COS(epsilon*XRONOS)*COS(D*XRONOS))</f>
        <v>-37.051783747841533</v>
      </c>
    </row>
    <row r="511" spans="1:10">
      <c r="A511">
        <f t="shared" si="38"/>
        <v>461</v>
      </c>
      <c r="B511">
        <f t="shared" si="36"/>
        <v>4.6099999999999461</v>
      </c>
      <c r="C511" s="13">
        <f>IF(B511&lt;CALCULATIONS!$M$9,Alfa1*SIN(miia*B511)-Alfa2*SIN(miib*B511),CURRENTX)</f>
        <v>60.613563797453047</v>
      </c>
      <c r="D511" s="14">
        <f>IF(B511&lt;CALCULATIONS!$M$9,-(Alfa1*COS(miia*B511)-Alfa2*COS(miib*B511)),CURRENTY)</f>
        <v>-34.995214732534656</v>
      </c>
      <c r="G511">
        <f t="shared" si="39"/>
        <v>461</v>
      </c>
      <c r="H511">
        <f t="shared" si="37"/>
        <v>4.6099999999999461</v>
      </c>
      <c r="I511" s="13">
        <f>IF(H511&lt;CALCULATIONS!$M$9,Aktina*SIN(epsilon*H511)*COS(D*H511),Aktina*SIN(epsilon*XRONOS)*COS(D*XRONOS))</f>
        <v>-60.988245636872406</v>
      </c>
      <c r="J511" s="14">
        <f>IF(H511&lt;CALCULATIONS!$M$9,Aktina*COS(epsilon*H511)*COS(D*H511),Aktina*COS(epsilon*XRONOS)*COS(D*XRONOS))</f>
        <v>-34.270205584416551</v>
      </c>
    </row>
    <row r="512" spans="1:10">
      <c r="A512">
        <f t="shared" si="38"/>
        <v>462</v>
      </c>
      <c r="B512">
        <f t="shared" si="36"/>
        <v>4.6199999999999459</v>
      </c>
      <c r="C512" s="13">
        <f>IF(B512&lt;CALCULATIONS!$M$9,Alfa1*SIN(miia*B512)-Alfa2*SIN(miib*B512),CURRENTX)</f>
        <v>60.394293221781837</v>
      </c>
      <c r="D512" s="14">
        <f>IF(B512&lt;CALCULATIONS!$M$9,-(Alfa1*COS(miia*B512)-Alfa2*COS(miib*B512)),CURRENTY)</f>
        <v>-34.862353117586849</v>
      </c>
      <c r="G512">
        <f t="shared" si="39"/>
        <v>462</v>
      </c>
      <c r="H512">
        <f t="shared" si="37"/>
        <v>4.6199999999999459</v>
      </c>
      <c r="I512" s="13">
        <f>IF(H512&lt;CALCULATIONS!$M$9,Aktina*SIN(epsilon*H512)*COS(D*H512),Aktina*SIN(epsilon*XRONOS)*COS(D*XRONOS))</f>
        <v>-61.59429038168777</v>
      </c>
      <c r="J512" s="14">
        <f>IF(H512&lt;CALCULATIONS!$M$9,Aktina*COS(epsilon*H512)*COS(D*H512),Aktina*COS(epsilon*XRONOS)*COS(D*XRONOS))</f>
        <v>-30.666160286045336</v>
      </c>
    </row>
    <row r="513" spans="1:10">
      <c r="A513">
        <f t="shared" si="38"/>
        <v>463</v>
      </c>
      <c r="B513">
        <f t="shared" si="36"/>
        <v>4.6299999999999457</v>
      </c>
      <c r="C513" s="13">
        <f>IF(B513&lt;CALCULATIONS!$M$9,Alfa1*SIN(miia*B513)-Alfa2*SIN(miib*B513),CURRENTX)</f>
        <v>59.884572154489078</v>
      </c>
      <c r="D513" s="14">
        <f>IF(B513&lt;CALCULATIONS!$M$9,-(Alfa1*COS(miia*B513)-Alfa2*COS(miib*B513)),CURRENTY)</f>
        <v>-34.536987460121168</v>
      </c>
      <c r="G513">
        <f t="shared" si="39"/>
        <v>463</v>
      </c>
      <c r="H513">
        <f t="shared" si="37"/>
        <v>4.6299999999999457</v>
      </c>
      <c r="I513" s="13">
        <f>IF(H513&lt;CALCULATIONS!$M$9,Aktina*SIN(epsilon*H513)*COS(D*H513),Aktina*SIN(epsilon*XRONOS)*COS(D*XRONOS))</f>
        <v>-60.579128706982353</v>
      </c>
      <c r="J513" s="14">
        <f>IF(H513&lt;CALCULATIONS!$M$9,Aktina*COS(epsilon*H513)*COS(D*H513),Aktina*COS(epsilon*XRONOS)*COS(D*XRONOS))</f>
        <v>-26.46977562438471</v>
      </c>
    </row>
    <row r="514" spans="1:10">
      <c r="A514">
        <f t="shared" si="38"/>
        <v>464</v>
      </c>
      <c r="B514">
        <f t="shared" si="36"/>
        <v>4.6399999999999455</v>
      </c>
      <c r="C514" s="13">
        <f>IF(B514&lt;CALCULATIONS!$M$9,Alfa1*SIN(miia*B514)-Alfa2*SIN(miib*B514),CURRENTX)</f>
        <v>59.096890612095862</v>
      </c>
      <c r="D514" s="14">
        <f>IF(B514&lt;CALCULATIONS!$M$9,-(Alfa1*COS(miia*B514)-Alfa2*COS(miib*B514)),CURRENTY)</f>
        <v>-34.006531014148479</v>
      </c>
      <c r="G514">
        <f t="shared" si="39"/>
        <v>464</v>
      </c>
      <c r="H514">
        <f t="shared" si="37"/>
        <v>4.6399999999999455</v>
      </c>
      <c r="I514" s="13">
        <f>IF(H514&lt;CALCULATIONS!$M$9,Aktina*SIN(epsilon*H514)*COS(D*H514),Aktina*SIN(epsilon*XRONOS)*COS(D*XRONOS))</f>
        <v>-57.916146180033671</v>
      </c>
      <c r="J514" s="14">
        <f>IF(H514&lt;CALCULATIONS!$M$9,Aktina*COS(epsilon*H514)*COS(D*H514),Aktina*COS(epsilon*XRONOS)*COS(D*XRONOS))</f>
        <v>-21.928497085637893</v>
      </c>
    </row>
    <row r="515" spans="1:10">
      <c r="A515">
        <f t="shared" si="38"/>
        <v>465</v>
      </c>
      <c r="B515">
        <f t="shared" si="36"/>
        <v>4.6499999999999453</v>
      </c>
      <c r="C515" s="13">
        <f>IF(B515&lt;CALCULATIONS!$M$9,Alfa1*SIN(miia*B515)-Alfa2*SIN(miib*B515),CURRENTX)</f>
        <v>58.045715101226271</v>
      </c>
      <c r="D515" s="14">
        <f>IF(B515&lt;CALCULATIONS!$M$9,-(Alfa1*COS(miia*B515)-Alfa2*COS(miib*B515)),CURRENTY)</f>
        <v>-33.260096327515981</v>
      </c>
      <c r="G515">
        <f t="shared" si="39"/>
        <v>465</v>
      </c>
      <c r="H515">
        <f t="shared" si="37"/>
        <v>4.6499999999999453</v>
      </c>
      <c r="I515" s="13">
        <f>IF(H515&lt;CALCULATIONS!$M$9,Aktina*SIN(epsilon*H515)*COS(D*H515),Aktina*SIN(epsilon*XRONOS)*COS(D*XRONOS))</f>
        <v>-53.636755398940991</v>
      </c>
      <c r="J515" s="14">
        <f>IF(H515&lt;CALCULATIONS!$M$9,Aktina*COS(epsilon*H515)*COS(D*H515),Aktina*COS(epsilon*XRONOS)*COS(D*XRONOS))</f>
        <v>-17.296422178841482</v>
      </c>
    </row>
    <row r="516" spans="1:10">
      <c r="A516">
        <f t="shared" si="38"/>
        <v>466</v>
      </c>
      <c r="B516">
        <f t="shared" si="36"/>
        <v>4.6599999999999451</v>
      </c>
      <c r="C516" s="13">
        <f>IF(B516&lt;CALCULATIONS!$M$9,Alfa1*SIN(miia*B516)-Alfa2*SIN(miib*B516),CURRENTX)</f>
        <v>56.747327586858063</v>
      </c>
      <c r="D516" s="14">
        <f>IF(B516&lt;CALCULATIONS!$M$9,-(Alfa1*COS(miia*B516)-Alfa2*COS(miib*B516)),CURRENTY)</f>
        <v>-32.288644486294068</v>
      </c>
      <c r="G516">
        <f t="shared" si="39"/>
        <v>466</v>
      </c>
      <c r="H516">
        <f t="shared" si="37"/>
        <v>4.6599999999999451</v>
      </c>
      <c r="I516" s="13">
        <f>IF(H516&lt;CALCULATIONS!$M$9,Aktina*SIN(epsilon*H516)*COS(D*H516),Aktina*SIN(epsilon*XRONOS)*COS(D*XRONOS))</f>
        <v>-47.82989056985803</v>
      </c>
      <c r="J516" s="14">
        <f>IF(H516&lt;CALCULATIONS!$M$9,Aktina*COS(epsilon*H516)*COS(D*H516),Aktina*COS(epsilon*XRONOS)*COS(D*XRONOS))</f>
        <v>-12.823440467942532</v>
      </c>
    </row>
    <row r="517" spans="1:10">
      <c r="A517">
        <f t="shared" si="38"/>
        <v>467</v>
      </c>
      <c r="B517">
        <f t="shared" si="36"/>
        <v>4.6699999999999449</v>
      </c>
      <c r="C517" s="13">
        <f>IF(B517&lt;CALCULATIONS!$M$9,Alfa1*SIN(miia*B517)-Alfa2*SIN(miib*B517),CURRENTX)</f>
        <v>55.219648363903403</v>
      </c>
      <c r="D517" s="14">
        <f>IF(B517&lt;CALCULATIONS!$M$9,-(Alfa1*COS(miia*B517)-Alfa2*COS(miib*B517)),CURRENTY)</f>
        <v>-31.085116662631375</v>
      </c>
      <c r="G517">
        <f t="shared" si="39"/>
        <v>467</v>
      </c>
      <c r="H517">
        <f t="shared" si="37"/>
        <v>4.6699999999999449</v>
      </c>
      <c r="I517" s="13">
        <f>IF(H517&lt;CALCULATIONS!$M$9,Aktina*SIN(epsilon*H517)*COS(D*H517),Aktina*SIN(epsilon*XRONOS)*COS(D*XRONOS))</f>
        <v>-40.639278016473291</v>
      </c>
      <c r="J517" s="14">
        <f>IF(H517&lt;CALCULATIONS!$M$9,Aktina*COS(epsilon*H517)*COS(D*H517),Aktina*COS(epsilon*XRONOS)*COS(D*XRONOS))</f>
        <v>-8.7446195732553651</v>
      </c>
    </row>
    <row r="518" spans="1:10">
      <c r="A518">
        <f t="shared" si="38"/>
        <v>468</v>
      </c>
      <c r="B518">
        <f t="shared" si="36"/>
        <v>4.6799999999999446</v>
      </c>
      <c r="C518" s="13">
        <f>IF(B518&lt;CALCULATIONS!$M$9,Alfa1*SIN(miia*B518)-Alfa2*SIN(miib*B518),CURRENTX)</f>
        <v>53.482044638031837</v>
      </c>
      <c r="D518" s="14">
        <f>IF(B518&lt;CALCULATIONS!$M$9,-(Alfa1*COS(miia*B518)-Alfa2*COS(miib*B518)),CURRENTY)</f>
        <v>-29.644546548631737</v>
      </c>
      <c r="G518">
        <f t="shared" si="39"/>
        <v>468</v>
      </c>
      <c r="H518">
        <f t="shared" si="37"/>
        <v>4.6799999999999446</v>
      </c>
      <c r="I518" s="13">
        <f>IF(H518&lt;CALCULATIONS!$M$9,Aktina*SIN(epsilon*H518)*COS(D*H518),Aktina*SIN(epsilon*XRONOS)*COS(D*XRONOS))</f>
        <v>-32.258583284344958</v>
      </c>
      <c r="J518" s="14">
        <f>IF(H518&lt;CALCULATIONS!$M$9,Aktina*COS(epsilon*H518)*COS(D*H518),Aktina*COS(epsilon*XRONOS)*COS(D*XRONOS))</f>
        <v>-5.2702668003976232</v>
      </c>
    </row>
    <row r="519" spans="1:10">
      <c r="A519">
        <f t="shared" si="38"/>
        <v>469</v>
      </c>
      <c r="B519">
        <f t="shared" si="36"/>
        <v>4.6899999999999444</v>
      </c>
      <c r="C519" s="13">
        <f>IF(B519&lt;CALCULATIONS!$M$9,Alfa1*SIN(miia*B519)-Alfa2*SIN(miib*B519),CURRENTX)</f>
        <v>51.555126759240544</v>
      </c>
      <c r="D519" s="14">
        <f>IF(B519&lt;CALCULATIONS!$M$9,-(Alfa1*COS(miia*B519)-Alfa2*COS(miib*B519)),CURRENTY)</f>
        <v>-27.964152448112305</v>
      </c>
      <c r="G519">
        <f t="shared" si="39"/>
        <v>469</v>
      </c>
      <c r="H519">
        <f t="shared" si="37"/>
        <v>4.6899999999999444</v>
      </c>
      <c r="I519" s="13">
        <f>IF(H519&lt;CALCULATIONS!$M$9,Aktina*SIN(epsilon*H519)*COS(D*H519),Aktina*SIN(epsilon*XRONOS)*COS(D*XRONOS))</f>
        <v>-22.924619546850071</v>
      </c>
      <c r="J519" s="14">
        <f>IF(H519&lt;CALCULATIONS!$M$9,Aktina*COS(epsilon*H519)*COS(D*H519),Aktina*COS(epsilon*XRONOS)*COS(D*XRONOS))</f>
        <v>-2.577068273146784</v>
      </c>
    </row>
    <row r="520" spans="1:10">
      <c r="A520">
        <f t="shared" si="38"/>
        <v>470</v>
      </c>
      <c r="B520">
        <f t="shared" si="36"/>
        <v>4.6999999999999442</v>
      </c>
      <c r="C520" s="13">
        <f>IF(B520&lt;CALCULATIONS!$M$9,Alfa1*SIN(miia*B520)-Alfa2*SIN(miib*B520),CURRENTX)</f>
        <v>49.460534169772409</v>
      </c>
      <c r="D520" s="14">
        <f>IF(B520&lt;CALCULATIONS!$M$9,-(Alfa1*COS(miia*B520)-Alfa2*COS(miib*B520)),CURRENTY)</f>
        <v>-26.043407999939273</v>
      </c>
      <c r="G520">
        <f t="shared" si="39"/>
        <v>470</v>
      </c>
      <c r="H520">
        <f t="shared" si="37"/>
        <v>4.6999999999999442</v>
      </c>
      <c r="I520" s="13">
        <f>IF(H520&lt;CALCULATIONS!$M$9,Aktina*SIN(epsilon*H520)*COS(D*H520),Aktina*SIN(epsilon*XRONOS)*COS(D*XRONOS))</f>
        <v>-12.90887878750809</v>
      </c>
      <c r="J520" s="14">
        <f>IF(H520&lt;CALCULATIONS!$M$9,Aktina*COS(epsilon*H520)*COS(D*H520),Aktina*COS(epsilon*XRONOS)*COS(D*XRONOS))</f>
        <v>-0.80066358684008687</v>
      </c>
    </row>
    <row r="521" spans="1:10">
      <c r="A521">
        <f t="shared" si="38"/>
        <v>471</v>
      </c>
      <c r="B521">
        <f t="shared" si="36"/>
        <v>4.709999999999944</v>
      </c>
      <c r="C521" s="13">
        <f>IF(B521&lt;CALCULATIONS!$M$9,Alfa1*SIN(miia*B521)-Alfa2*SIN(miib*B521),CURRENTX)</f>
        <v>47.220713225415473</v>
      </c>
      <c r="D521" s="14">
        <f>IF(B521&lt;CALCULATIONS!$M$9,-(Alfa1*COS(miia*B521)-Alfa2*COS(miib*B521)),CURRENTY)</f>
        <v>-23.884090718994766</v>
      </c>
      <c r="G521">
        <f t="shared" si="39"/>
        <v>471</v>
      </c>
      <c r="H521">
        <f t="shared" si="37"/>
        <v>4.709999999999944</v>
      </c>
      <c r="I521" s="13">
        <f>IF(H521&lt;CALCULATIONS!$M$9,Aktina*SIN(epsilon*H521)*COS(D*H521),Aktina*SIN(epsilon*XRONOS)*COS(D*XRONOS))</f>
        <v>-2.5077136700404723</v>
      </c>
      <c r="J521" s="14">
        <f>IF(H521&lt;CALCULATIONS!$M$9,Aktina*COS(epsilon*H521)*COS(D*H521),Aktina*COS(epsilon*XRONOS)*COS(D*XRONOS))</f>
        <v>-2.9955818560520975E-2</v>
      </c>
    </row>
    <row r="522" spans="1:10">
      <c r="A522">
        <f t="shared" si="38"/>
        <v>472</v>
      </c>
      <c r="B522">
        <f t="shared" si="36"/>
        <v>4.7199999999999438</v>
      </c>
      <c r="C522" s="13">
        <f>IF(B522&lt;CALCULATIONS!$M$9,Alfa1*SIN(miia*B522)-Alfa2*SIN(miib*B522),CURRENTX)</f>
        <v>44.8586891250281</v>
      </c>
      <c r="D522" s="14">
        <f>IF(B522&lt;CALCULATIONS!$M$9,-(Alfa1*COS(miia*B522)-Alfa2*COS(miib*B522)),CURRENTY)</f>
        <v>-21.490307761588245</v>
      </c>
      <c r="G522">
        <f t="shared" si="39"/>
        <v>472</v>
      </c>
      <c r="H522">
        <f t="shared" si="37"/>
        <v>4.7199999999999438</v>
      </c>
      <c r="I522" s="13">
        <f>IF(H522&lt;CALCULATIONS!$M$9,Aktina*SIN(epsilon*H522)*COS(D*H522),Aktina*SIN(epsilon*XRONOS)*COS(D*XRONOS))</f>
        <v>7.9684485315709637</v>
      </c>
      <c r="J522" s="14">
        <f>IF(H522&lt;CALCULATIONS!$M$9,Aktina*COS(epsilon*H522)*COS(D*H522),Aktina*COS(epsilon*XRONOS)*COS(D*XRONOS))</f>
        <v>-0.30338655836894762</v>
      </c>
    </row>
    <row r="523" spans="1:10">
      <c r="A523">
        <f t="shared" si="38"/>
        <v>473</v>
      </c>
      <c r="B523">
        <f t="shared" si="36"/>
        <v>4.7299999999999436</v>
      </c>
      <c r="C523" s="13">
        <f>IF(B523&lt;CALCULATIONS!$M$9,Alfa1*SIN(miia*B523)-Alfa2*SIN(miib*B523),CURRENTX)</f>
        <v>42.397834236578881</v>
      </c>
      <c r="D523" s="14">
        <f>IF(B523&lt;CALCULATIONS!$M$9,-(Alfa1*COS(miia*B523)-Alfa2*COS(miib*B523)),CURRENTY)</f>
        <v>-18.868498549081771</v>
      </c>
      <c r="G523">
        <f t="shared" si="39"/>
        <v>473</v>
      </c>
      <c r="H523">
        <f t="shared" si="37"/>
        <v>4.7299999999999436</v>
      </c>
      <c r="I523" s="13">
        <f>IF(H523&lt;CALCULATIONS!$M$9,Aktina*SIN(epsilon*H523)*COS(D*H523),Aktina*SIN(epsilon*XRONOS)*COS(D*XRONOS))</f>
        <v>18.206440213650112</v>
      </c>
      <c r="J523" s="14">
        <f>IF(H523&lt;CALCULATIONS!$M$9,Aktina*COS(epsilon*H523)*COS(D*H523),Aktina*COS(epsilon*XRONOS)*COS(D*XRONOS))</f>
        <v>-1.6073262696611021</v>
      </c>
    </row>
    <row r="524" spans="1:10">
      <c r="A524">
        <f t="shared" si="38"/>
        <v>474</v>
      </c>
      <c r="B524">
        <f t="shared" si="36"/>
        <v>4.7399999999999434</v>
      </c>
      <c r="C524" s="13">
        <f>IF(B524&lt;CALCULATIONS!$M$9,Alfa1*SIN(miia*B524)-Alfa2*SIN(miib*B524),CURRENTX)</f>
        <v>39.861635138543321</v>
      </c>
      <c r="D524" s="14">
        <f>IF(B524&lt;CALCULATIONS!$M$9,-(Alfa1*COS(miia*B524)-Alfa2*COS(miib*B524)),CURRENTY)</f>
        <v>-16.027414114384868</v>
      </c>
      <c r="G524">
        <f t="shared" si="39"/>
        <v>474</v>
      </c>
      <c r="H524">
        <f t="shared" si="37"/>
        <v>4.7399999999999434</v>
      </c>
      <c r="I524" s="13">
        <f>IF(H524&lt;CALCULATIONS!$M$9,Aktina*SIN(epsilon*H524)*COS(D*H524),Aktina*SIN(epsilon*XRONOS)*COS(D*XRONOS))</f>
        <v>27.901794478104978</v>
      </c>
      <c r="J524" s="14">
        <f>IF(H524&lt;CALCULATIONS!$M$9,Aktina*COS(epsilon*H524)*COS(D*H524),Aktina*COS(epsilon*XRONOS)*COS(D*XRONOS))</f>
        <v>-3.8766449202084816</v>
      </c>
    </row>
    <row r="525" spans="1:10">
      <c r="A525">
        <f t="shared" si="38"/>
        <v>475</v>
      </c>
      <c r="B525">
        <f t="shared" si="36"/>
        <v>4.7499999999999432</v>
      </c>
      <c r="C525" s="13">
        <f>IF(B525&lt;CALCULATIONS!$M$9,Alfa1*SIN(miia*B525)-Alfa2*SIN(miib*B525),CURRENTX)</f>
        <v>37.273460702876768</v>
      </c>
      <c r="D525" s="14">
        <f>IF(B525&lt;CALCULATIONS!$M$9,-(Alfa1*COS(miia*B525)-Alfa2*COS(miib*B525)),CURRENTY)</f>
        <v>-12.978073268485991</v>
      </c>
      <c r="G525">
        <f t="shared" si="39"/>
        <v>475</v>
      </c>
      <c r="H525">
        <f t="shared" si="37"/>
        <v>4.7499999999999432</v>
      </c>
      <c r="I525" s="13">
        <f>IF(H525&lt;CALCULATIONS!$M$9,Aktina*SIN(epsilon*H525)*COS(D*H525),Aktina*SIN(epsilon*XRONOS)*COS(D*XRONOS))</f>
        <v>36.769847235413373</v>
      </c>
      <c r="J525" s="14">
        <f>IF(H525&lt;CALCULATIONS!$M$9,Aktina*COS(epsilon*H525)*COS(D*H525),Aktina*COS(epsilon*XRONOS)*COS(D*XRONOS))</f>
        <v>-6.9974398622065559</v>
      </c>
    </row>
    <row r="526" spans="1:10">
      <c r="A526">
        <f t="shared" si="38"/>
        <v>476</v>
      </c>
      <c r="B526">
        <f t="shared" si="36"/>
        <v>4.7599999999999429</v>
      </c>
      <c r="C526" s="13">
        <f>IF(B526&lt;CALCULATIONS!$M$9,Alfa1*SIN(miia*B526)-Alfa2*SIN(miib*B526),CURRENTX)</f>
        <v>34.65633352992085</v>
      </c>
      <c r="D526" s="14">
        <f>IF(B526&lt;CALCULATIONS!$M$9,-(Alfa1*COS(miia*B526)-Alfa2*COS(miib*B526)),CURRENTY)</f>
        <v>-9.7336959160036081</v>
      </c>
      <c r="G526">
        <f t="shared" si="39"/>
        <v>476</v>
      </c>
      <c r="H526">
        <f t="shared" si="37"/>
        <v>4.7599999999999429</v>
      </c>
      <c r="I526" s="13">
        <f>IF(H526&lt;CALCULATIONS!$M$9,Aktina*SIN(epsilon*H526)*COS(D*H526),Aktina*SIN(epsilon*XRONOS)*COS(D*XRONOS))</f>
        <v>44.556068121216576</v>
      </c>
      <c r="J526" s="14">
        <f>IF(H526&lt;CALCULATIONS!$M$9,Aktina*COS(epsilon*H526)*COS(D*H526),Aktina*COS(epsilon*XRONOS)*COS(D*XRONOS))</f>
        <v>-10.81181089694546</v>
      </c>
    </row>
    <row r="527" spans="1:10">
      <c r="A527">
        <f t="shared" si="38"/>
        <v>477</v>
      </c>
      <c r="B527">
        <f t="shared" si="36"/>
        <v>4.7699999999999427</v>
      </c>
      <c r="C527" s="13">
        <f>IF(B527&lt;CALCULATIONS!$M$9,Alfa1*SIN(miia*B527)-Alfa2*SIN(miib*B527),CURRENTX)</f>
        <v>32.032707006671373</v>
      </c>
      <c r="D527" s="14">
        <f>IF(B527&lt;CALCULATIONS!$M$9,-(Alfa1*COS(miia*B527)-Alfa2*COS(miib*B527)),CURRENTY)</f>
        <v>-6.3096140775397256</v>
      </c>
      <c r="G527">
        <f t="shared" si="39"/>
        <v>477</v>
      </c>
      <c r="H527">
        <f t="shared" si="37"/>
        <v>4.7699999999999427</v>
      </c>
      <c r="I527" s="13">
        <f>IF(H527&lt;CALCULATIONS!$M$9,Aktina*SIN(epsilon*H527)*COS(D*H527),Aktina*SIN(epsilon*XRONOS)*COS(D*XRONOS))</f>
        <v>51.045218534398948</v>
      </c>
      <c r="J527" s="14">
        <f>IF(H527&lt;CALCULATIONS!$M$9,Aktina*COS(epsilon*H527)*COS(D*H527),Aktina*COS(epsilon*XRONOS)*COS(D*XRONOS))</f>
        <v>-15.124489818035537</v>
      </c>
    </row>
    <row r="528" spans="1:10">
      <c r="A528">
        <f t="shared" si="38"/>
        <v>478</v>
      </c>
      <c r="B528">
        <f t="shared" si="36"/>
        <v>4.7799999999999425</v>
      </c>
      <c r="C528" s="13">
        <f>IF(B528&lt;CALCULATIONS!$M$9,Alfa1*SIN(miia*B528)-Alfa2*SIN(miib*B528),CURRENTX)</f>
        <v>29.424250198239616</v>
      </c>
      <c r="D528" s="14">
        <f>IF(B528&lt;CALCULATIONS!$M$9,-(Alfa1*COS(miia*B528)-Alfa2*COS(miib*B528)),CURRENTY)</f>
        <v>-2.7231614001147442</v>
      </c>
      <c r="G528">
        <f t="shared" si="39"/>
        <v>478</v>
      </c>
      <c r="H528">
        <f t="shared" si="37"/>
        <v>4.7799999999999425</v>
      </c>
      <c r="I528" s="13">
        <f>IF(H528&lt;CALCULATIONS!$M$9,Aktina*SIN(epsilon*H528)*COS(D*H528),Aktina*SIN(epsilon*XRONOS)*COS(D*XRONOS))</f>
        <v>56.068981579188502</v>
      </c>
      <c r="J528" s="14">
        <f>IF(H528&lt;CALCULATIONS!$M$9,Aktina*COS(epsilon*H528)*COS(D*H528),Aktina*COS(epsilon*XRONOS)*COS(D*XRONOS))</f>
        <v>-19.711056791401742</v>
      </c>
    </row>
    <row r="529" spans="1:10">
      <c r="A529">
        <f t="shared" si="38"/>
        <v>479</v>
      </c>
      <c r="B529">
        <f t="shared" si="36"/>
        <v>4.7899999999999423</v>
      </c>
      <c r="C529" s="13">
        <f>IF(B529&lt;CALCULATIONS!$M$9,Alfa1*SIN(miia*B529)-Alfa2*SIN(miib*B529),CURRENTX)</f>
        <v>26.851642698708641</v>
      </c>
      <c r="D529" s="14">
        <f>IF(B529&lt;CALCULATIONS!$M$9,-(Alfa1*COS(miia*B529)-Alfa2*COS(miib*B529)),CURRENTY)</f>
        <v>1.0064578470773569</v>
      </c>
      <c r="G529">
        <f t="shared" si="39"/>
        <v>479</v>
      </c>
      <c r="H529">
        <f t="shared" si="37"/>
        <v>4.7899999999999423</v>
      </c>
      <c r="I529" s="13">
        <f>IF(H529&lt;CALCULATIONS!$M$9,Aktina*SIN(epsilon*H529)*COS(D*H529),Aktina*SIN(epsilon*XRONOS)*COS(D*XRONOS))</f>
        <v>59.511769231063617</v>
      </c>
      <c r="J529" s="14">
        <f>IF(H529&lt;CALCULATIONS!$M$9,Aktina*COS(epsilon*H529)*COS(D*H529),Aktina*COS(epsilon*XRONOS)*COS(D*XRONOS))</f>
        <v>-24.327411697975968</v>
      </c>
    </row>
    <row r="530" spans="1:10">
      <c r="A530">
        <f t="shared" si="38"/>
        <v>480</v>
      </c>
      <c r="B530">
        <f t="shared" si="36"/>
        <v>4.7999999999999421</v>
      </c>
      <c r="C530" s="13">
        <f>IF(B530&lt;CALCULATIONS!$M$9,Alfa1*SIN(miia*B530)-Alfa2*SIN(miib*B530),CURRENTX)</f>
        <v>24.334381462771361</v>
      </c>
      <c r="D530" s="14">
        <f>IF(B530&lt;CALCULATIONS!$M$9,-(Alfa1*COS(miia*B530)-Alfa2*COS(miib*B530)),CURRENTY)</f>
        <v>4.8583190880891092</v>
      </c>
      <c r="G530">
        <f t="shared" si="39"/>
        <v>480</v>
      </c>
      <c r="H530">
        <f t="shared" si="37"/>
        <v>4.7999999999999421</v>
      </c>
      <c r="I530" s="13">
        <f>IF(H530&lt;CALCULATIONS!$M$9,Aktina*SIN(epsilon*H530)*COS(D*H530),Aktina*SIN(epsilon*XRONOS)*COS(D*XRONOS))</f>
        <v>61.314484236524834</v>
      </c>
      <c r="J530" s="14">
        <f>IF(H530&lt;CALCULATIONS!$M$9,Aktina*COS(epsilon*H530)*COS(D*H530),Aktina*COS(epsilon*XRONOS)*COS(D*XRONOS))</f>
        <v>-28.720117606585532</v>
      </c>
    </row>
    <row r="531" spans="1:10">
      <c r="A531">
        <f t="shared" si="38"/>
        <v>481</v>
      </c>
      <c r="B531">
        <f t="shared" si="36"/>
        <v>4.8099999999999419</v>
      </c>
      <c r="C531" s="13">
        <f>IF(B531&lt;CALCULATIONS!$M$9,Alfa1*SIN(miia*B531)-Alfa2*SIN(miib*B531),CURRENTX)</f>
        <v>21.890601514594177</v>
      </c>
      <c r="D531" s="14">
        <f>IF(B531&lt;CALCULATIONS!$M$9,-(Alfa1*COS(miia*B531)-Alfa2*COS(miib*B531)),CURRENTY)</f>
        <v>8.8099456688083819</v>
      </c>
      <c r="G531">
        <f t="shared" si="39"/>
        <v>481</v>
      </c>
      <c r="H531">
        <f t="shared" si="37"/>
        <v>4.8099999999999419</v>
      </c>
      <c r="I531" s="13">
        <f>IF(H531&lt;CALCULATIONS!$M$9,Aktina*SIN(epsilon*H531)*COS(D*H531),Aktina*SIN(epsilon*XRONOS)*COS(D*XRONOS))</f>
        <v>61.476095226926098</v>
      </c>
      <c r="J531" s="14">
        <f>IF(H531&lt;CALCULATIONS!$M$9,Aktina*COS(epsilon*H531)*COS(D*H531),Aktina*COS(epsilon*XRONOS)*COS(D*XRONOS))</f>
        <v>-32.637197900802164</v>
      </c>
    </row>
    <row r="532" spans="1:10">
      <c r="A532">
        <f t="shared" si="38"/>
        <v>482</v>
      </c>
      <c r="B532">
        <f t="shared" si="36"/>
        <v>4.8199999999999417</v>
      </c>
      <c r="C532" s="13">
        <f>IF(B532&lt;CALCULATIONS!$M$9,Alfa1*SIN(miia*B532)-Alfa2*SIN(miib*B532),CURRENTX)</f>
        <v>19.536912286541352</v>
      </c>
      <c r="D532" s="14">
        <f>IF(B532&lt;CALCULATIONS!$M$9,-(Alfa1*COS(miia*B532)-Alfa2*COS(miib*B532)),CURRENTY)</f>
        <v>12.837493419918296</v>
      </c>
      <c r="G532">
        <f t="shared" si="39"/>
        <v>482</v>
      </c>
      <c r="H532">
        <f t="shared" si="37"/>
        <v>4.8199999999999417</v>
      </c>
      <c r="I532" s="13">
        <f>IF(H532&lt;CALCULATIONS!$M$9,Aktina*SIN(epsilon*H532)*COS(D*H532),Aktina*SIN(epsilon*XRONOS)*COS(D*XRONOS))</f>
        <v>60.052970054101415</v>
      </c>
      <c r="J532" s="14">
        <f>IF(H532&lt;CALCULATIONS!$M$9,Aktina*COS(epsilon*H532)*COS(D*H532),Aktina*COS(epsilon*XRONOS)*COS(D*XRONOS))</f>
        <v>-35.838949684187334</v>
      </c>
    </row>
    <row r="533" spans="1:10">
      <c r="A533">
        <f t="shared" si="38"/>
        <v>483</v>
      </c>
      <c r="B533">
        <f t="shared" si="36"/>
        <v>4.8299999999999415</v>
      </c>
      <c r="C533" s="13">
        <f>IF(B533&lt;CALCULATIONS!$M$9,Alfa1*SIN(miia*B533)-Alfa2*SIN(miib*B533),CURRENTX)</f>
        <v>17.288251179173098</v>
      </c>
      <c r="D533" s="14">
        <f>IF(B533&lt;CALCULATIONS!$M$9,-(Alfa1*COS(miia*B533)-Alfa2*COS(miib*B533)),CURRENTY)</f>
        <v>16.915949810157343</v>
      </c>
      <c r="G533">
        <f t="shared" si="39"/>
        <v>483</v>
      </c>
      <c r="H533">
        <f t="shared" si="37"/>
        <v>4.8299999999999415</v>
      </c>
      <c r="I533" s="13">
        <f>IF(H533&lt;CALCULATIONS!$M$9,Aktina*SIN(epsilon*H533)*COS(D*H533),Aktina*SIN(epsilon*XRONOS)*COS(D*XRONOS))</f>
        <v>57.156000997519953</v>
      </c>
      <c r="J533" s="14">
        <f>IF(H533&lt;CALCULATIONS!$M$9,Aktina*COS(epsilon*H533)*COS(D*H533),Aktina*COS(epsilon*XRONOS)*COS(D*XRONOS))</f>
        <v>-38.108334695064137</v>
      </c>
    </row>
    <row r="534" spans="1:10">
      <c r="A534">
        <f t="shared" si="38"/>
        <v>484</v>
      </c>
      <c r="B534">
        <f t="shared" si="36"/>
        <v>4.8399999999999412</v>
      </c>
      <c r="C534" s="13">
        <f>IF(B534&lt;CALCULATIONS!$M$9,Alfa1*SIN(miia*B534)-Alfa2*SIN(miib*B534),CURRENTX)</f>
        <v>15.157755756918704</v>
      </c>
      <c r="D534" s="14">
        <f>IF(B534&lt;CALCULATIONS!$M$9,-(Alfa1*COS(miia*B534)-Alfa2*COS(miib*B534)),CURRENTY)</f>
        <v>21.019345797709292</v>
      </c>
      <c r="G534">
        <f t="shared" si="39"/>
        <v>484</v>
      </c>
      <c r="H534">
        <f t="shared" si="37"/>
        <v>4.8399999999999412</v>
      </c>
      <c r="I534" s="13">
        <f>IF(H534&lt;CALCULATIONS!$M$9,Aktina*SIN(epsilon*H534)*COS(D*H534),Aktina*SIN(epsilon*XRONOS)*COS(D*XRONOS))</f>
        <v>52.94564272250269</v>
      </c>
      <c r="J534" s="14">
        <f>IF(H534&lt;CALCULATIONS!$M$9,Aktina*COS(epsilon*H534)*COS(D*H534),Aktina*COS(epsilon*XRONOS)*COS(D*XRONOS))</f>
        <v>-39.260525137618828</v>
      </c>
    </row>
    <row r="535" spans="1:10">
      <c r="A535">
        <f t="shared" si="38"/>
        <v>485</v>
      </c>
      <c r="B535">
        <f t="shared" si="36"/>
        <v>4.849999999999941</v>
      </c>
      <c r="C535" s="13">
        <f>IF(B535&lt;CALCULATIONS!$M$9,Alfa1*SIN(miia*B535)-Alfa2*SIN(miib*B535),CURRENTX)</f>
        <v>13.156655802801762</v>
      </c>
      <c r="D535" s="14">
        <f>IF(B535&lt;CALCULATIONS!$M$9,-(Alfa1*COS(miia*B535)-Alfa2*COS(miib*B535)),CURRENTY)</f>
        <v>25.120978358116581</v>
      </c>
      <c r="G535">
        <f t="shared" si="39"/>
        <v>485</v>
      </c>
      <c r="H535">
        <f t="shared" si="37"/>
        <v>4.849999999999941</v>
      </c>
      <c r="I535" s="13">
        <f>IF(H535&lt;CALCULATIONS!$M$9,Aktina*SIN(epsilon*H535)*COS(D*H535),Aktina*SIN(epsilon*XRONOS)*COS(D*XRONOS))</f>
        <v>47.625066217105761</v>
      </c>
      <c r="J535" s="14">
        <f>IF(H535&lt;CALCULATIONS!$M$9,Aktina*COS(epsilon*H535)*COS(D*H535),Aktina*COS(epsilon*XRONOS)*COS(D*XRONOS))</f>
        <v>-39.151214942603922</v>
      </c>
    </row>
    <row r="536" spans="1:10">
      <c r="A536">
        <f t="shared" si="38"/>
        <v>486</v>
      </c>
      <c r="B536">
        <f t="shared" si="36"/>
        <v>4.8599999999999408</v>
      </c>
      <c r="C536" s="13">
        <f>IF(B536&lt;CALCULATIONS!$M$9,Alfa1*SIN(miia*B536)-Alfa2*SIN(miib*B536),CURRENTX)</f>
        <v>11.294186252480223</v>
      </c>
      <c r="D536" s="14">
        <f>IF(B536&lt;CALCULATIONS!$M$9,-(Alfa1*COS(miia*B536)-Alfa2*COS(miib*B536)),CURRENTY)</f>
        <v>29.1936415576393</v>
      </c>
      <c r="G536">
        <f t="shared" si="39"/>
        <v>486</v>
      </c>
      <c r="H536">
        <f t="shared" si="37"/>
        <v>4.8599999999999408</v>
      </c>
      <c r="I536" s="13">
        <f>IF(H536&lt;CALCULATIONS!$M$9,Aktina*SIN(epsilon*H536)*COS(D*H536),Aktina*SIN(epsilon*XRONOS)*COS(D*XRONOS))</f>
        <v>41.431706127282347</v>
      </c>
      <c r="J536" s="14">
        <f>IF(H536&lt;CALCULATIONS!$M$9,Aktina*COS(epsilon*H536)*COS(D*H536),Aktina*COS(epsilon*XRONOS)*COS(D*XRONOS))</f>
        <v>-37.683355694165911</v>
      </c>
    </row>
    <row r="537" spans="1:10">
      <c r="A537">
        <f t="shared" si="38"/>
        <v>487</v>
      </c>
      <c r="B537">
        <f t="shared" si="36"/>
        <v>4.8699999999999406</v>
      </c>
      <c r="C537" s="13">
        <f>IF(B537&lt;CALCULATIONS!$M$9,Alfa1*SIN(miia*B537)-Alfa2*SIN(miib*B537),CURRENTX)</f>
        <v>9.5775218147022763</v>
      </c>
      <c r="D537" s="14">
        <f>IF(B537&lt;CALCULATIONS!$M$9,-(Alfa1*COS(miia*B537)-Alfa2*COS(miib*B537)),CURRENTY)</f>
        <v>33.20986395256962</v>
      </c>
      <c r="G537">
        <f t="shared" si="39"/>
        <v>487</v>
      </c>
      <c r="H537">
        <f t="shared" si="37"/>
        <v>4.8699999999999406</v>
      </c>
      <c r="I537" s="13">
        <f>IF(H537&lt;CALCULATIONS!$M$9,Aktina*SIN(epsilon*H537)*COS(D*H537),Aktina*SIN(epsilon*XRONOS)*COS(D*XRONOS))</f>
        <v>34.627541997237437</v>
      </c>
      <c r="J537" s="14">
        <f>IF(H537&lt;CALCULATIONS!$M$9,Aktina*COS(epsilon*H537)*COS(D*H537),Aktina*COS(epsilon*XRONOS)*COS(D*XRONOS))</f>
        <v>-34.812038861843533</v>
      </c>
    </row>
    <row r="538" spans="1:10">
      <c r="A538">
        <f t="shared" si="38"/>
        <v>488</v>
      </c>
      <c r="B538">
        <f t="shared" si="36"/>
        <v>4.8799999999999404</v>
      </c>
      <c r="C538" s="13">
        <f>IF(B538&lt;CALCULATIONS!$M$9,Alfa1*SIN(miia*B538)-Alfa2*SIN(miib*B538),CURRENTX)</f>
        <v>8.0117338642113261</v>
      </c>
      <c r="D538" s="14">
        <f>IF(B538&lt;CALCULATIONS!$M$9,-(Alfa1*COS(miia*B538)-Alfa2*COS(miib*B538)),CURRENTY)</f>
        <v>37.142150028550745</v>
      </c>
      <c r="G538">
        <f t="shared" si="39"/>
        <v>488</v>
      </c>
      <c r="H538">
        <f t="shared" si="37"/>
        <v>4.8799999999999404</v>
      </c>
      <c r="I538" s="13">
        <f>IF(H538&lt;CALCULATIONS!$M$9,Aktina*SIN(epsilon*H538)*COS(D*H538),Aktina*SIN(epsilon*XRONOS)*COS(D*XRONOS))</f>
        <v>27.488503399048039</v>
      </c>
      <c r="J538" s="14">
        <f>IF(H538&lt;CALCULATIONS!$M$9,Aktina*COS(epsilon*H538)*COS(D*H538),Aktina*COS(epsilon*XRONOS)*COS(D*XRONOS))</f>
        <v>-30.547319574818534</v>
      </c>
    </row>
    <row r="539" spans="1:10">
      <c r="A539">
        <f t="shared" si="38"/>
        <v>489</v>
      </c>
      <c r="B539">
        <f t="shared" si="36"/>
        <v>4.8899999999999402</v>
      </c>
      <c r="C539" s="13">
        <f>IF(B539&lt;CALCULATIONS!$M$9,Alfa1*SIN(miia*B539)-Alfa2*SIN(miib*B539),CURRENTX)</f>
        <v>6.5997699663768117</v>
      </c>
      <c r="D539" s="14">
        <f>IF(B539&lt;CALCULATIONS!$M$9,-(Alfa1*COS(miia*B539)-Alfa2*COS(miib*B539)),CURRENTY)</f>
        <v>40.963223350115612</v>
      </c>
      <c r="G539">
        <f t="shared" si="39"/>
        <v>489</v>
      </c>
      <c r="H539">
        <f t="shared" si="37"/>
        <v>4.8899999999999402</v>
      </c>
      <c r="I539" s="13">
        <f>IF(H539&lt;CALCULATIONS!$M$9,Aktina*SIN(epsilon*H539)*COS(D*H539),Aktina*SIN(epsilon*XRONOS)*COS(D*XRONOS))</f>
        <v>20.293422840068285</v>
      </c>
      <c r="J539" s="14">
        <f>IF(H539&lt;CALCULATIONS!$M$9,Aktina*COS(epsilon*H539)*COS(D*H539),Aktina*COS(epsilon*XRONOS)*COS(D*XRONOS))</f>
        <v>-24.954859037930472</v>
      </c>
    </row>
    <row r="540" spans="1:10">
      <c r="A540">
        <f t="shared" si="38"/>
        <v>490</v>
      </c>
      <c r="B540">
        <f t="shared" si="36"/>
        <v>4.89999999999994</v>
      </c>
      <c r="C540" s="13">
        <f>IF(B540&lt;CALCULATIONS!$M$9,Alfa1*SIN(miia*B540)-Alfa2*SIN(miib*B540),CURRENTX)</f>
        <v>5.3424561626585039</v>
      </c>
      <c r="D540" s="14">
        <f>IF(B540&lt;CALCULATIONS!$M$9,-(Alfa1*COS(miia*B540)-Alfa2*COS(miib*B540)),CURRENTY)</f>
        <v>44.646269069901891</v>
      </c>
      <c r="G540">
        <f t="shared" si="39"/>
        <v>490</v>
      </c>
      <c r="H540">
        <f t="shared" si="37"/>
        <v>4.89999999999994</v>
      </c>
      <c r="I540" s="13">
        <f>IF(H540&lt;CALCULATIONS!$M$9,Aktina*SIN(epsilon*H540)*COS(D*H540),Aktina*SIN(epsilon*XRONOS)*COS(D*XRONOS))</f>
        <v>13.312977326957222</v>
      </c>
      <c r="J540" s="14">
        <f>IF(H540&lt;CALCULATIONS!$M$9,Aktina*COS(epsilon*H540)*COS(D*H540),Aktina*COS(epsilon*XRONOS)*COS(D*XRONOS))</f>
        <v>-18.154349554217657</v>
      </c>
    </row>
    <row r="541" spans="1:10">
      <c r="A541">
        <f t="shared" si="38"/>
        <v>491</v>
      </c>
      <c r="B541">
        <f t="shared" si="36"/>
        <v>4.9099999999999397</v>
      </c>
      <c r="C541" s="13">
        <f>IF(B541&lt;CALCULATIONS!$M$9,Alfa1*SIN(miia*B541)-Alfa2*SIN(miib*B541),CURRENTX)</f>
        <v>4.2385219147437034</v>
      </c>
      <c r="D541" s="14">
        <f>IF(B541&lt;CALCULATIONS!$M$9,-(Alfa1*COS(miia*B541)-Alfa2*COS(miib*B541)),CURRENTY)</f>
        <v>48.165173449526407</v>
      </c>
      <c r="G541">
        <f t="shared" si="39"/>
        <v>491</v>
      </c>
      <c r="H541">
        <f t="shared" si="37"/>
        <v>4.9099999999999397</v>
      </c>
      <c r="I541" s="13">
        <f>IF(H541&lt;CALCULATIONS!$M$9,Aktina*SIN(epsilon*H541)*COS(D*H541),Aktina*SIN(epsilon*XRONOS)*COS(D*XRONOS))</f>
        <v>6.7990588744066702</v>
      </c>
      <c r="J541" s="14">
        <f>IF(H541&lt;CALCULATIONS!$M$9,Aktina*COS(epsilon*H541)*COS(D*H541),Aktina*COS(epsilon*XRONOS)*COS(D*XRONOS))</f>
        <v>-10.315774524791278</v>
      </c>
    </row>
    <row r="542" spans="1:10">
      <c r="A542">
        <f t="shared" si="38"/>
        <v>492</v>
      </c>
      <c r="B542">
        <f t="shared" si="36"/>
        <v>4.9199999999999395</v>
      </c>
      <c r="C542" s="13">
        <f>IF(B542&lt;CALCULATIONS!$M$9,Alfa1*SIN(miia*B542)-Alfa2*SIN(miib*B542),CURRENTX)</f>
        <v>3.2846473751473226</v>
      </c>
      <c r="D542" s="14">
        <f>IF(B542&lt;CALCULATIONS!$M$9,-(Alfa1*COS(miia*B542)-Alfa2*COS(miib*B542)),CURRENTY)</f>
        <v>51.494758069900172</v>
      </c>
      <c r="G542">
        <f t="shared" si="39"/>
        <v>492</v>
      </c>
      <c r="H542">
        <f t="shared" si="37"/>
        <v>4.9199999999999395</v>
      </c>
      <c r="I542" s="13">
        <f>IF(H542&lt;CALCULATIONS!$M$9,Aktina*SIN(epsilon*H542)*COS(D*H542),Aktina*SIN(epsilon*XRONOS)*COS(D*XRONOS))</f>
        <v>0.97499610870521314</v>
      </c>
      <c r="J542" s="14">
        <f>IF(H542&lt;CALCULATIONS!$M$9,Aktina*COS(epsilon*H542)*COS(D*H542),Aktina*COS(epsilon*XRONOS)*COS(D*XRONOS))</f>
        <v>-1.6536422190782774</v>
      </c>
    </row>
    <row r="543" spans="1:10">
      <c r="A543">
        <f t="shared" si="38"/>
        <v>493</v>
      </c>
      <c r="B543">
        <f t="shared" si="36"/>
        <v>4.9299999999999393</v>
      </c>
      <c r="C543" s="13">
        <f>IF(B543&lt;CALCULATIONS!$M$9,Alfa1*SIN(miia*B543)-Alfa2*SIN(miib*B543),CURRENTX)</f>
        <v>2.475532425541374</v>
      </c>
      <c r="D543" s="14">
        <f>IF(B543&lt;CALCULATIONS!$M$9,-(Alfa1*COS(miia*B543)-Alfa2*COS(miib*B543)),CURRENTY)</f>
        <v>54.611006457590967</v>
      </c>
      <c r="G543">
        <f t="shared" si="39"/>
        <v>493</v>
      </c>
      <c r="H543">
        <f t="shared" si="37"/>
        <v>4.9299999999999393</v>
      </c>
      <c r="I543" s="13">
        <f>IF(H543&lt;CALCULATIONS!$M$9,Aktina*SIN(epsilon*H543)*COS(D*H543),Aktina*SIN(epsilon*XRONOS)*COS(D*XRONOS))</f>
        <v>-3.9729858352753351</v>
      </c>
      <c r="J543" s="14">
        <f>IF(H543&lt;CALCULATIONS!$M$9,Aktina*COS(epsilon*H543)*COS(D*H543),Aktina*COS(epsilon*XRONOS)*COS(D*XRONOS))</f>
        <v>7.5805868994689032</v>
      </c>
    </row>
    <row r="544" spans="1:10">
      <c r="A544">
        <f t="shared" si="38"/>
        <v>494</v>
      </c>
      <c r="B544">
        <f t="shared" si="36"/>
        <v>4.9399999999999391</v>
      </c>
      <c r="C544" s="13">
        <f>IF(B544&lt;CALCULATIONS!$M$9,Alfa1*SIN(miia*B544)-Alfa2*SIN(miib*B544),CURRENTX)</f>
        <v>1.8039867033551644</v>
      </c>
      <c r="D544" s="14">
        <f>IF(B544&lt;CALCULATIONS!$M$9,-(Alfa1*COS(miia*B544)-Alfa2*COS(miib*B544)),CURRENTY)</f>
        <v>57.491280925216081</v>
      </c>
      <c r="G544">
        <f t="shared" si="39"/>
        <v>494</v>
      </c>
      <c r="H544">
        <f t="shared" si="37"/>
        <v>4.9399999999999391</v>
      </c>
      <c r="I544" s="13">
        <f>IF(H544&lt;CALCULATIONS!$M$9,Aktina*SIN(epsilon*H544)*COS(D*H544),Aktina*SIN(epsilon*XRONOS)*COS(D*XRONOS))</f>
        <v>-7.9027302867395566</v>
      </c>
      <c r="J544" s="14">
        <f>IF(H544&lt;CALCULATIONS!$M$9,Aktina*COS(epsilon*H544)*COS(D*H544),Aktina*COS(epsilon*XRONOS)*COS(D*XRONOS))</f>
        <v>17.107587176352659</v>
      </c>
    </row>
    <row r="545" spans="1:10">
      <c r="A545">
        <f t="shared" si="38"/>
        <v>495</v>
      </c>
      <c r="B545">
        <f t="shared" si="36"/>
        <v>4.9499999999999389</v>
      </c>
      <c r="C545" s="13">
        <f>IF(B545&lt;CALCULATIONS!$M$9,Alfa1*SIN(miia*B545)-Alfa2*SIN(miib*B545),CURRENTX)</f>
        <v>1.2610396244753979</v>
      </c>
      <c r="D545" s="14">
        <f>IF(B545&lt;CALCULATIONS!$M$9,-(Alfa1*COS(miia*B545)-Alfa2*COS(miib*B545)),CURRENTY)</f>
        <v>60.11452751706733</v>
      </c>
      <c r="G545">
        <f t="shared" si="39"/>
        <v>495</v>
      </c>
      <c r="H545">
        <f t="shared" si="37"/>
        <v>4.9499999999999389</v>
      </c>
      <c r="I545" s="13">
        <f>IF(H545&lt;CALCULATIONS!$M$9,Aktina*SIN(epsilon*H545)*COS(D*H545),Aktina*SIN(epsilon*XRONOS)*COS(D*XRONOS))</f>
        <v>-10.721265798329481</v>
      </c>
      <c r="J545" s="14">
        <f>IF(H545&lt;CALCULATIONS!$M$9,Aktina*COS(epsilon*H545)*COS(D*H545),Aktina*COS(epsilon*XRONOS)*COS(D*XRONOS))</f>
        <v>26.630416199085598</v>
      </c>
    </row>
    <row r="546" spans="1:10">
      <c r="A546">
        <f t="shared" si="38"/>
        <v>496</v>
      </c>
      <c r="B546">
        <f t="shared" si="36"/>
        <v>4.9599999999999387</v>
      </c>
      <c r="C546" s="13">
        <f>IF(B546&lt;CALCULATIONS!$M$9,Alfa1*SIN(miia*B546)-Alfa2*SIN(miib*B546),CURRENTX)</f>
        <v>0.83606920730854561</v>
      </c>
      <c r="D546" s="14">
        <f>IF(B546&lt;CALCULATIONS!$M$9,-(Alfa1*COS(miia*B546)-Alfa2*COS(miib*B546)),CURRENTY)</f>
        <v>62.461467065313471</v>
      </c>
      <c r="G546">
        <f t="shared" si="39"/>
        <v>496</v>
      </c>
      <c r="H546">
        <f t="shared" si="37"/>
        <v>4.9599999999999387</v>
      </c>
      <c r="I546" s="13">
        <f>IF(H546&lt;CALCULATIONS!$M$9,Aktina*SIN(epsilon*H546)*COS(D*H546),Aktina*SIN(epsilon*XRONOS)*COS(D*XRONOS))</f>
        <v>-12.387876204325103</v>
      </c>
      <c r="J546" s="14">
        <f>IF(H546&lt;CALCULATIONS!$M$9,Aktina*COS(epsilon*H546)*COS(D*H546),Aktina*COS(epsilon*XRONOS)*COS(D*XRONOS))</f>
        <v>35.845524954215179</v>
      </c>
    </row>
    <row r="547" spans="1:10">
      <c r="A547">
        <f t="shared" si="38"/>
        <v>497</v>
      </c>
      <c r="B547">
        <f t="shared" si="36"/>
        <v>4.9699999999999385</v>
      </c>
      <c r="C547" s="13">
        <f>IF(B547&lt;CALCULATIONS!$M$9,Alfa1*SIN(miia*B547)-Alfa2*SIN(miib*B547),CURRENTX)</f>
        <v>0.51694831307614209</v>
      </c>
      <c r="D547" s="14">
        <f>IF(B547&lt;CALCULATIONS!$M$9,-(Alfa1*COS(miia*B547)-Alfa2*COS(miib*B547)),CURRENTY)</f>
        <v>64.514770496069332</v>
      </c>
      <c r="G547">
        <f t="shared" si="39"/>
        <v>497</v>
      </c>
      <c r="H547">
        <f t="shared" si="37"/>
        <v>4.9699999999999385</v>
      </c>
      <c r="I547" s="13">
        <f>IF(H547&lt;CALCULATIONS!$M$9,Aktina*SIN(epsilon*H547)*COS(D*H547),Aktina*SIN(epsilon*XRONOS)*COS(D*XRONOS))</f>
        <v>-12.91500794306371</v>
      </c>
      <c r="J547" s="14">
        <f>IF(H547&lt;CALCULATIONS!$M$9,Aktina*COS(epsilon*H547)*COS(D*H547),Aktina*COS(epsilon*XRONOS)*COS(D*XRONOS))</f>
        <v>44.454099041228162</v>
      </c>
    </row>
    <row r="548" spans="1:10">
      <c r="A548">
        <f t="shared" si="38"/>
        <v>498</v>
      </c>
      <c r="B548">
        <f t="shared" si="36"/>
        <v>4.9799999999999383</v>
      </c>
      <c r="C548" s="13">
        <f>IF(B548&lt;CALCULATIONS!$M$9,Alfa1*SIN(miia*B548)-Alfa2*SIN(miib*B548),CURRENTX)</f>
        <v>0.29020674090649123</v>
      </c>
      <c r="D548" s="14">
        <f>IF(B548&lt;CALCULATIONS!$M$9,-(Alfa1*COS(miia*B548)-Alfa2*COS(miib*B548)),CURRENTY)</f>
        <v>66.259216677035425</v>
      </c>
      <c r="G548">
        <f t="shared" si="39"/>
        <v>498</v>
      </c>
      <c r="H548">
        <f t="shared" si="37"/>
        <v>4.9799999999999383</v>
      </c>
      <c r="I548" s="13">
        <f>IF(H548&lt;CALCULATIONS!$M$9,Aktina*SIN(epsilon*H548)*COS(D*H548),Aktina*SIN(epsilon*XRONOS)*COS(D*XRONOS))</f>
        <v>-12.366985624548796</v>
      </c>
      <c r="J548" s="14">
        <f>IF(H548&lt;CALCULATIONS!$M$9,Aktina*COS(epsilon*H548)*COS(D*H548),Aktina*COS(epsilon*XRONOS)*COS(D*XRONOS))</f>
        <v>52.173286401843917</v>
      </c>
    </row>
    <row r="549" spans="1:10">
      <c r="A549">
        <f t="shared" si="38"/>
        <v>499</v>
      </c>
      <c r="B549">
        <f t="shared" si="36"/>
        <v>4.989999999999938</v>
      </c>
      <c r="C549" s="13">
        <f>IF(B549&lt;CALCULATIONS!$M$9,Alfa1*SIN(miia*B549)-Alfa2*SIN(miib*B549),CURRENTX)</f>
        <v>0.14120745583175065</v>
      </c>
      <c r="D549" s="14">
        <f>IF(B549&lt;CALCULATIONS!$M$9,-(Alfa1*COS(miia*B549)-Alfa2*COS(miib*B549)),CURRENTY)</f>
        <v>67.681831267786336</v>
      </c>
      <c r="G549">
        <f t="shared" si="39"/>
        <v>499</v>
      </c>
      <c r="H549">
        <f t="shared" si="37"/>
        <v>4.989999999999938</v>
      </c>
      <c r="I549" s="13">
        <f>IF(H549&lt;CALCULATIONS!$M$9,Aktina*SIN(epsilon*H549)*COS(D*H549),Aktina*SIN(epsilon*XRONOS)*COS(D*XRONOS))</f>
        <v>-10.856594925274266</v>
      </c>
      <c r="J549" s="14">
        <f>IF(H549&lt;CALCULATIONS!$M$9,Aktina*COS(epsilon*H549)*COS(D*H549),Aktina*COS(epsilon*XRONOS)*COS(D*XRONOS))</f>
        <v>58.746870795443051</v>
      </c>
    </row>
    <row r="550" spans="1:10">
      <c r="A550">
        <f t="shared" si="38"/>
        <v>500</v>
      </c>
      <c r="B550">
        <f t="shared" si="36"/>
        <v>4.9999999999999378</v>
      </c>
      <c r="C550" s="13">
        <f>IF(B550&lt;CALCULATIONS!$M$9,Alfa1*SIN(miia*B550)-Alfa2*SIN(miib*B550),CURRENTX)</f>
        <v>5.4335084804786327E-2</v>
      </c>
      <c r="D550" s="14">
        <f>IF(B550&lt;CALCULATIONS!$M$9,-(Alfa1*COS(miia*B550)-Alfa2*COS(miib*B550)),CURRENTY)</f>
        <v>68.772005218438977</v>
      </c>
      <c r="G550">
        <f t="shared" si="39"/>
        <v>500</v>
      </c>
      <c r="H550">
        <f t="shared" si="37"/>
        <v>4.9999999999999378</v>
      </c>
      <c r="I550" s="13">
        <f>IF(H550&lt;CALCULATIONS!$M$9,Aktina*SIN(epsilon*H550)*COS(D*H550),Aktina*SIN(epsilon*XRONOS)*COS(D*XRONOS))</f>
        <v>-8.5396775592206744</v>
      </c>
      <c r="J550" s="14">
        <f>IF(H550&lt;CALCULATIONS!$M$9,Aktina*COS(epsilon*H550)*COS(D*H550),Aktina*COS(epsilon*XRONOS)*COS(D*XRONOS))</f>
        <v>63.954971527264988</v>
      </c>
    </row>
    <row r="551" spans="1:10">
      <c r="A551">
        <f t="shared" si="38"/>
        <v>501</v>
      </c>
      <c r="B551">
        <f t="shared" si="36"/>
        <v>5.0099999999999376</v>
      </c>
      <c r="C551" s="13">
        <f>IF(B551&lt;CALCULATIONS!$M$9,Alfa1*SIN(miia*B551)-Alfa2*SIN(miib*B551),CURRENTX)</f>
        <v>1.3194691748925624E-2</v>
      </c>
      <c r="D551" s="14">
        <f>IF(B551&lt;CALCULATIONS!$M$9,-(Alfa1*COS(miia*B551)-Alfa2*COS(miib*B551)),CURRENTY)</f>
        <v>69.521591760537348</v>
      </c>
      <c r="G551">
        <f t="shared" si="39"/>
        <v>501</v>
      </c>
      <c r="H551">
        <f t="shared" si="37"/>
        <v>5.0099999999999376</v>
      </c>
      <c r="I551" s="13">
        <f>IF(H551&lt;CALCULATIONS!$M$9,Aktina*SIN(epsilon*H551)*COS(D*H551),Aktina*SIN(epsilon*XRONOS)*COS(D*XRONOS))</f>
        <v>-5.6079628851019487</v>
      </c>
      <c r="J551" s="14">
        <f>IF(H551&lt;CALCULATIONS!$M$9,Aktina*COS(epsilon*H551)*COS(D*H551),Aktina*COS(epsilon*XRONOS)*COS(D*XRONOS))</f>
        <v>67.622387875567426</v>
      </c>
    </row>
    <row r="552" spans="1:10">
      <c r="A552">
        <f t="shared" si="38"/>
        <v>502</v>
      </c>
      <c r="B552">
        <f t="shared" si="36"/>
        <v>5.0199999999999374</v>
      </c>
      <c r="C552" s="13">
        <f>IF(B552&lt;CALCULATIONS!$M$9,Alfa1*SIN(miia*B552)-Alfa2*SIN(miib*B552),CURRENTX)</f>
        <v>8.1873868964277285E-4</v>
      </c>
      <c r="D552" s="14">
        <f>IF(B552&lt;CALCULATIONS!$M$9,-(Alfa1*COS(miia*B552)-Alfa2*COS(miib*B552)),CURRENTY)</f>
        <v>69.924980943576742</v>
      </c>
      <c r="G552">
        <f t="shared" si="39"/>
        <v>502</v>
      </c>
      <c r="H552">
        <f t="shared" si="37"/>
        <v>5.0199999999999374</v>
      </c>
      <c r="I552" s="13">
        <f>IF(H552&lt;CALCULATIONS!$M$9,Aktina*SIN(epsilon*H552)*COS(D*H552),Aktina*SIN(epsilon*XRONOS)*COS(D*XRONOS))</f>
        <v>-2.2804314778570887</v>
      </c>
      <c r="J552" s="14">
        <f>IF(H552&lt;CALCULATIONS!$M$9,Aktina*COS(epsilon*H552)*COS(D*H552),Aktina*COS(epsilon*XRONOS)*COS(D*XRONOS))</f>
        <v>69.625259763489041</v>
      </c>
    </row>
    <row r="553" spans="1:10">
      <c r="A553">
        <f t="shared" si="38"/>
        <v>503</v>
      </c>
      <c r="B553">
        <f t="shared" si="36"/>
        <v>5.0299999999999372</v>
      </c>
      <c r="C553" s="13">
        <f>IF(B553&lt;CALCULATIONS!$M$9,Alfa1*SIN(miia*B553)-Alfa2*SIN(miib*B553),CURRENTX)</f>
        <v>-1.1994276738069853E-4</v>
      </c>
      <c r="D553" s="14">
        <f>IF(B553&lt;CALCULATIONS!$M$9,-(Alfa1*COS(miia*B553)-Alfa2*COS(miib*B553)),CURRENTY)</f>
        <v>69.979150989577775</v>
      </c>
      <c r="G553">
        <f t="shared" si="39"/>
        <v>503</v>
      </c>
      <c r="H553">
        <f t="shared" si="37"/>
        <v>5.0299999999999372</v>
      </c>
      <c r="I553" s="13">
        <f>IF(H553&lt;CALCULATIONS!$M$9,Aktina*SIN(epsilon*H553)*COS(D*H553),Aktina*SIN(epsilon*XRONOS)*COS(D*XRONOS))</f>
        <v>1.2064351088946854</v>
      </c>
      <c r="J553" s="14">
        <f>IF(H553&lt;CALCULATIONS!$M$9,Aktina*COS(epsilon*H553)*COS(D*H553),Aktina*COS(epsilon*XRONOS)*COS(D*XRONOS))</f>
        <v>69.895782373228727</v>
      </c>
    </row>
    <row r="554" spans="1:10">
      <c r="A554">
        <f t="shared" si="38"/>
        <v>504</v>
      </c>
      <c r="B554">
        <f t="shared" si="36"/>
        <v>5.039999999999937</v>
      </c>
      <c r="C554" s="13">
        <f>IF(B554&lt;CALCULATIONS!$M$9,Alfa1*SIN(miia*B554)-Alfa2*SIN(miib*B554),CURRENTX)</f>
        <v>-7.0914061233966486E-3</v>
      </c>
      <c r="D554" s="14">
        <f>IF(B554&lt;CALCULATIONS!$M$9,-(Alfa1*COS(miia*B554)-Alfa2*COS(miib*B554)),CURRENTY)</f>
        <v>69.683695964334873</v>
      </c>
      <c r="G554">
        <f t="shared" si="39"/>
        <v>504</v>
      </c>
      <c r="H554">
        <f t="shared" si="37"/>
        <v>5.039999999999937</v>
      </c>
      <c r="I554" s="13">
        <f>IF(H554&lt;CALCULATIONS!$M$9,Aktina*SIN(epsilon*H554)*COS(D*H554),Aktina*SIN(epsilon*XRONOS)*COS(D*XRONOS))</f>
        <v>4.6091194850007051</v>
      </c>
      <c r="J554" s="14">
        <f>IF(H554&lt;CALCULATIONS!$M$9,Aktina*COS(epsilon*H554)*COS(D*H554),Aktina*COS(epsilon*XRONOS)*COS(D*XRONOS))</f>
        <v>68.424788976847722</v>
      </c>
    </row>
    <row r="555" spans="1:10">
      <c r="A555">
        <f t="shared" si="38"/>
        <v>505</v>
      </c>
      <c r="B555">
        <f t="shared" si="36"/>
        <v>5.0499999999999368</v>
      </c>
      <c r="C555" s="13">
        <f>IF(B555&lt;CALCULATIONS!$M$9,Alfa1*SIN(miia*B555)-Alfa2*SIN(miib*B555),CURRENTX)</f>
        <v>-3.7490345508714107E-2</v>
      </c>
      <c r="D555" s="14">
        <f>IF(B555&lt;CALCULATIONS!$M$9,-(Alfa1*COS(miia*B555)-Alfa2*COS(miib*B555)),CURRENTY)</f>
        <v>69.040829495159642</v>
      </c>
      <c r="G555">
        <f t="shared" si="39"/>
        <v>505</v>
      </c>
      <c r="H555">
        <f t="shared" si="37"/>
        <v>5.0499999999999368</v>
      </c>
      <c r="I555" s="13">
        <f>IF(H555&lt;CALCULATIONS!$M$9,Aktina*SIN(epsilon*H555)*COS(D*H555),Aktina*SIN(epsilon*XRONOS)*COS(D*XRONOS))</f>
        <v>7.6878208932823622</v>
      </c>
      <c r="J555" s="14">
        <f>IF(H555&lt;CALCULATIONS!$M$9,Aktina*COS(epsilon*H555)*COS(D*H555),Aktina*COS(epsilon*XRONOS)*COS(D*XRONOS))</f>
        <v>65.262100216718068</v>
      </c>
    </row>
    <row r="556" spans="1:10">
      <c r="A556">
        <f t="shared" si="38"/>
        <v>506</v>
      </c>
      <c r="B556">
        <f t="shared" si="36"/>
        <v>5.0599999999999365</v>
      </c>
      <c r="C556" s="13">
        <f>IF(B556&lt;CALCULATIONS!$M$9,Alfa1*SIN(miia*B556)-Alfa2*SIN(miib*B556),CURRENTX)</f>
        <v>-0.10841864186740757</v>
      </c>
      <c r="D556" s="14">
        <f>IF(B556&lt;CALCULATIONS!$M$9,-(Alfa1*COS(miia*B556)-Alfa2*COS(miib*B556)),CURRENTY)</f>
        <v>68.055364498818065</v>
      </c>
      <c r="G556">
        <f t="shared" si="39"/>
        <v>506</v>
      </c>
      <c r="H556">
        <f t="shared" si="37"/>
        <v>5.0599999999999365</v>
      </c>
      <c r="I556" s="13">
        <f>IF(H556&lt;CALCULATIONS!$M$9,Aktina*SIN(epsilon*H556)*COS(D*H556),Aktina*SIN(epsilon*XRONOS)*COS(D*XRONOS))</f>
        <v>10.217055906079157</v>
      </c>
      <c r="J556" s="14">
        <f>IF(H556&lt;CALCULATIONS!$M$9,Aktina*COS(epsilon*H556)*COS(D*H556),Aktina*COS(epsilon*XRONOS)*COS(D*XRONOS))</f>
        <v>60.514626072449367</v>
      </c>
    </row>
    <row r="557" spans="1:10">
      <c r="A557">
        <f t="shared" si="38"/>
        <v>507</v>
      </c>
      <c r="B557">
        <f t="shared" si="36"/>
        <v>5.0699999999999363</v>
      </c>
      <c r="C557" s="13">
        <f>IF(B557&lt;CALCULATIONS!$M$9,Alfa1*SIN(miia*B557)-Alfa2*SIN(miib*B557),CURRENTX)</f>
        <v>-0.23647098163796798</v>
      </c>
      <c r="D557" s="14">
        <f>IF(B557&lt;CALCULATIONS!$M$9,-(Alfa1*COS(miia*B557)-Alfa2*COS(miib*B557)),CURRENTY)</f>
        <v>66.734669117599708</v>
      </c>
      <c r="G557">
        <f t="shared" si="39"/>
        <v>507</v>
      </c>
      <c r="H557">
        <f t="shared" si="37"/>
        <v>5.0699999999999363</v>
      </c>
      <c r="I557" s="13">
        <f>IF(H557&lt;CALCULATIONS!$M$9,Aktina*SIN(epsilon*H557)*COS(D*H557),Aktina*SIN(epsilon*XRONOS)*COS(D*XRONOS))</f>
        <v>11.995674335209744</v>
      </c>
      <c r="J557" s="14">
        <f>IF(H557&lt;CALCULATIONS!$M$9,Aktina*COS(epsilon*H557)*COS(D*H557),Aktina*COS(epsilon*XRONOS)*COS(D*XRONOS))</f>
        <v>54.342295302035566</v>
      </c>
    </row>
    <row r="558" spans="1:10">
      <c r="A558">
        <f t="shared" si="38"/>
        <v>508</v>
      </c>
      <c r="B558">
        <f t="shared" si="36"/>
        <v>5.0799999999999361</v>
      </c>
      <c r="C558" s="13">
        <f>IF(B558&lt;CALCULATIONS!$M$9,Alfa1*SIN(miia*B558)-Alfa2*SIN(miib*B558),CURRENTX)</f>
        <v>-0.43752579869700625</v>
      </c>
      <c r="D558" s="14">
        <f>IF(B558&lt;CALCULATIONS!$M$9,-(Alfa1*COS(miia*B558)-Alfa2*COS(miib*B558)),CURRENTY)</f>
        <v>65.088599293730198</v>
      </c>
      <c r="G558">
        <f t="shared" si="39"/>
        <v>508</v>
      </c>
      <c r="H558">
        <f t="shared" si="37"/>
        <v>5.0799999999999361</v>
      </c>
      <c r="I558" s="13">
        <f>IF(H558&lt;CALCULATIONS!$M$9,Aktina*SIN(epsilon*H558)*COS(D*H558),Aktina*SIN(epsilon*XRONOS)*COS(D*XRONOS))</f>
        <v>12.855880795204358</v>
      </c>
      <c r="J558" s="14">
        <f>IF(H558&lt;CALCULATIONS!$M$9,Aktina*COS(epsilon*H558)*COS(D*H558),Aktina*COS(epsilon*XRONOS)*COS(D*XRONOS))</f>
        <v>46.951972723099445</v>
      </c>
    </row>
    <row r="559" spans="1:10">
      <c r="A559">
        <f t="shared" si="38"/>
        <v>509</v>
      </c>
      <c r="B559">
        <f t="shared" si="36"/>
        <v>5.0899999999999359</v>
      </c>
      <c r="C559" s="13">
        <f>IF(B559&lt;CALCULATIONS!$M$9,Alfa1*SIN(miia*B559)-Alfa2*SIN(miib*B559),CURRENTX)</f>
        <v>-0.72654373650602189</v>
      </c>
      <c r="D559" s="14">
        <f>IF(B559&lt;CALCULATIONS!$M$9,-(Alfa1*COS(miia*B559)-Alfa2*COS(miib*B559)),CURRENTY)</f>
        <v>63.129408640338639</v>
      </c>
      <c r="G559">
        <f t="shared" si="39"/>
        <v>509</v>
      </c>
      <c r="H559">
        <f t="shared" si="37"/>
        <v>5.0899999999999359</v>
      </c>
      <c r="I559" s="13">
        <f>IF(H559&lt;CALCULATIONS!$M$9,Aktina*SIN(epsilon*H559)*COS(D*H559),Aktina*SIN(epsilon*XRONOS)*COS(D*XRONOS))</f>
        <v>12.670892243501898</v>
      </c>
      <c r="J559" s="14">
        <f>IF(H559&lt;CALCULATIONS!$M$9,Aktina*COS(epsilon*H559)*COS(D*H559),Aktina*COS(epsilon*XRONOS)*COS(D*XRONOS))</f>
        <v>38.589603904124914</v>
      </c>
    </row>
    <row r="560" spans="1:10">
      <c r="A560">
        <f t="shared" si="38"/>
        <v>510</v>
      </c>
      <c r="B560">
        <f t="shared" si="36"/>
        <v>5.0999999999999357</v>
      </c>
      <c r="C560" s="13">
        <f>IF(B560&lt;CALCULATIONS!$M$9,Alfa1*SIN(miia*B560)-Alfa2*SIN(miib*B560),CURRENTX)</f>
        <v>-1.1173757513529257</v>
      </c>
      <c r="D560" s="14">
        <f>IF(B560&lt;CALCULATIONS!$M$9,-(Alfa1*COS(miia*B560)-Alfa2*COS(miib*B560)),CURRENTY)</f>
        <v>60.871636488653309</v>
      </c>
      <c r="G560">
        <f t="shared" si="39"/>
        <v>510</v>
      </c>
      <c r="H560">
        <f t="shared" si="37"/>
        <v>5.0999999999999357</v>
      </c>
      <c r="I560" s="13">
        <f>IF(H560&lt;CALCULATIONS!$M$9,Aktina*SIN(epsilon*H560)*COS(D*H560),Aktina*SIN(epsilon*XRONOS)*COS(D*XRONOS))</f>
        <v>11.360916543038332</v>
      </c>
      <c r="J560" s="14">
        <f>IF(H560&lt;CALCULATIONS!$M$9,Aktina*COS(epsilon*H560)*COS(D*H560),Aktina*COS(epsilon*XRONOS)*COS(D*XRONOS))</f>
        <v>29.530896517924084</v>
      </c>
    </row>
    <row r="561" spans="1:10">
      <c r="A561">
        <f t="shared" si="38"/>
        <v>511</v>
      </c>
      <c r="B561">
        <f t="shared" si="36"/>
        <v>5.1099999999999355</v>
      </c>
      <c r="C561" s="13">
        <f>IF(B561&lt;CALCULATIONS!$M$9,Alfa1*SIN(miia*B561)-Alfa2*SIN(miib*B561),CURRENTX)</f>
        <v>-1.6225828800727378</v>
      </c>
      <c r="D561" s="14">
        <f>IF(B561&lt;CALCULATIONS!$M$9,-(Alfa1*COS(miia*B561)-Alfa2*COS(miib*B561)),CURRENTY)</f>
        <v>58.331975203822537</v>
      </c>
      <c r="G561">
        <f t="shared" si="39"/>
        <v>511</v>
      </c>
      <c r="H561">
        <f t="shared" si="37"/>
        <v>5.1099999999999355</v>
      </c>
      <c r="I561" s="13">
        <f>IF(H561&lt;CALCULATIONS!$M$9,Aktina*SIN(epsilon*H561)*COS(D*H561),Aktina*SIN(epsilon*XRONOS)*COS(D*XRONOS))</f>
        <v>8.8972044672701767</v>
      </c>
      <c r="J561" s="14">
        <f>IF(H561&lt;CALCULATIONS!$M$9,Aktina*COS(epsilon*H561)*COS(D*H561),Aktina*COS(epsilon*XRONOS)*COS(D*XRONOS))</f>
        <v>20.070905002139906</v>
      </c>
    </row>
    <row r="562" spans="1:10">
      <c r="A562">
        <f t="shared" si="38"/>
        <v>512</v>
      </c>
      <c r="B562">
        <f t="shared" si="36"/>
        <v>5.1199999999999353</v>
      </c>
      <c r="C562" s="13">
        <f>IF(B562&lt;CALCULATIONS!$M$9,Alfa1*SIN(miia*B562)-Alfa2*SIN(miib*B562),CURRENTX)</f>
        <v>-2.2532695776422891</v>
      </c>
      <c r="D562" s="14">
        <f>IF(B562&lt;CALCULATIONS!$M$9,-(Alfa1*COS(miia*B562)-Alfa2*COS(miib*B562)),CURRENTY)</f>
        <v>55.529118063633845</v>
      </c>
      <c r="G562">
        <f t="shared" si="39"/>
        <v>512</v>
      </c>
      <c r="H562">
        <f t="shared" si="37"/>
        <v>5.1199999999999353</v>
      </c>
      <c r="I562" s="13">
        <f>IF(H562&lt;CALCULATIONS!$M$9,Aktina*SIN(epsilon*H562)*COS(D*H562),Aktina*SIN(epsilon*XRONOS)*COS(D*XRONOS))</f>
        <v>5.3040049047972406</v>
      </c>
      <c r="J562" s="14">
        <f>IF(H562&lt;CALCULATIONS!$M$9,Aktina*COS(epsilon*H562)*COS(D*H562),Aktina*COS(epsilon*XRONOS)*COS(D*XRONOS))</f>
        <v>10.51292799576929</v>
      </c>
    </row>
    <row r="563" spans="1:10">
      <c r="A563">
        <f t="shared" si="38"/>
        <v>513</v>
      </c>
      <c r="B563">
        <f t="shared" ref="B563:B626" si="40">B562+dt</f>
        <v>5.1299999999999351</v>
      </c>
      <c r="C563" s="13">
        <f>IF(B563&lt;CALCULATIONS!$M$9,Alfa1*SIN(miia*B563)-Alfa2*SIN(miib*B563),CURRENTX)</f>
        <v>-3.0189323927546354</v>
      </c>
      <c r="D563" s="14">
        <f>IF(B563&lt;CALCULATIONS!$M$9,-(Alfa1*COS(miia*B563)-Alfa2*COS(miib*B563)),CURRENTY)</f>
        <v>52.483589183427476</v>
      </c>
      <c r="G563">
        <f t="shared" si="39"/>
        <v>513</v>
      </c>
      <c r="H563">
        <f t="shared" ref="H563:H626" si="41">H562+dt</f>
        <v>5.1299999999999351</v>
      </c>
      <c r="I563" s="13">
        <f>IF(H563&lt;CALCULATIONS!$M$9,Aktina*SIN(epsilon*H563)*COS(D*H563),Aktina*SIN(epsilon*XRONOS)*COS(D*XRONOS))</f>
        <v>0.65833723184097848</v>
      </c>
      <c r="J563" s="14">
        <f>IF(H563&lt;CALCULATIONS!$M$9,Aktina*COS(epsilon*H563)*COS(D*H563),Aktina*COS(epsilon*XRONOS)*COS(D*XRONOS))</f>
        <v>1.1571545780952857</v>
      </c>
    </row>
    <row r="564" spans="1:10">
      <c r="A564">
        <f t="shared" ref="A564:A627" si="42">A563+1</f>
        <v>514</v>
      </c>
      <c r="B564">
        <f t="shared" si="40"/>
        <v>5.1399999999999348</v>
      </c>
      <c r="C564" s="13">
        <f>IF(B564&lt;CALCULATIONS!$M$9,Alfa1*SIN(miia*B564)-Alfa2*SIN(miib*B564),CURRENTX)</f>
        <v>-3.9273255942668506</v>
      </c>
      <c r="D564" s="14">
        <f>IF(B564&lt;CALCULATIONS!$M$9,-(Alfa1*COS(miia*B564)-Alfa2*COS(miib*B564)),CURRENTY)</f>
        <v>49.217557144791371</v>
      </c>
      <c r="G564">
        <f t="shared" ref="G564:G627" si="43">G563+1</f>
        <v>514</v>
      </c>
      <c r="H564">
        <f t="shared" si="41"/>
        <v>5.1399999999999348</v>
      </c>
      <c r="I564" s="13">
        <f>IF(H564&lt;CALCULATIONS!$M$9,Aktina*SIN(epsilon*H564)*COS(D*H564),Aktina*SIN(epsilon*XRONOS)*COS(D*XRONOS))</f>
        <v>-4.9124174574565096</v>
      </c>
      <c r="J564" s="14">
        <f>IF(H564&lt;CALCULATIONS!$M$9,Aktina*COS(epsilon*H564)*COS(D*H564),Aktina*COS(epsilon*XRONOS)*COS(D*XRONOS))</f>
        <v>-7.7104954231660932</v>
      </c>
    </row>
    <row r="565" spans="1:10">
      <c r="A565">
        <f t="shared" si="42"/>
        <v>515</v>
      </c>
      <c r="B565">
        <f t="shared" si="40"/>
        <v>5.1499999999999346</v>
      </c>
      <c r="C565" s="13">
        <f>IF(B565&lt;CALCULATIONS!$M$9,Alfa1*SIN(miia*B565)-Alfa2*SIN(miib*B565),CURRENTX)</f>
        <v>-4.9843451898348192</v>
      </c>
      <c r="D565" s="14">
        <f>IF(B565&lt;CALCULATIONS!$M$9,-(Alfa1*COS(miia*B565)-Alfa2*COS(miib*B565)),CURRENTY)</f>
        <v>45.754634143459853</v>
      </c>
      <c r="G565">
        <f t="shared" si="43"/>
        <v>515</v>
      </c>
      <c r="H565">
        <f t="shared" si="41"/>
        <v>5.1499999999999346</v>
      </c>
      <c r="I565" s="13">
        <f>IF(H565&lt;CALCULATIONS!$M$9,Aktina*SIN(epsilon*H565)*COS(D*H565),Aktina*SIN(epsilon*XRONOS)*COS(D*XRONOS))</f>
        <v>-11.23501684485362</v>
      </c>
      <c r="J565" s="14">
        <f>IF(H565&lt;CALCULATIONS!$M$9,Aktina*COS(epsilon*H565)*COS(D*H565),Aktina*COS(epsilon*XRONOS)*COS(D*XRONOS))</f>
        <v>-15.828900225078995</v>
      </c>
    </row>
    <row r="566" spans="1:10">
      <c r="A566">
        <f t="shared" si="42"/>
        <v>516</v>
      </c>
      <c r="B566">
        <f t="shared" si="40"/>
        <v>5.1599999999999344</v>
      </c>
      <c r="C566" s="13">
        <f>IF(B566&lt;CALCULATIONS!$M$9,Alfa1*SIN(miia*B566)-Alfa2*SIN(miib*B566),CURRENTX)</f>
        <v>-6.1939325918207508</v>
      </c>
      <c r="D566" s="14">
        <f>IF(B566&lt;CALCULATIONS!$M$9,-(Alfa1*COS(miia*B566)-Alfa2*COS(miib*B566)),CURRENTY)</f>
        <v>42.119662611652394</v>
      </c>
      <c r="G566">
        <f t="shared" si="43"/>
        <v>516</v>
      </c>
      <c r="H566">
        <f t="shared" si="41"/>
        <v>5.1599999999999344</v>
      </c>
      <c r="I566" s="13">
        <f>IF(H566&lt;CALCULATIONS!$M$9,Aktina*SIN(epsilon*H566)*COS(D*H566),Aktina*SIN(epsilon*XRONOS)*COS(D*XRONOS))</f>
        <v>-18.096775958541251</v>
      </c>
      <c r="J566" s="14">
        <f>IF(H566&lt;CALCULATIONS!$M$9,Aktina*COS(epsilon*H566)*COS(D*H566),Aktina*COS(epsilon*XRONOS)*COS(D*XRONOS))</f>
        <v>-22.971222926341671</v>
      </c>
    </row>
    <row r="567" spans="1:10">
      <c r="A567">
        <f t="shared" si="42"/>
        <v>517</v>
      </c>
      <c r="B567">
        <f t="shared" si="40"/>
        <v>5.1699999999999342</v>
      </c>
      <c r="C567" s="13">
        <f>IF(B567&lt;CALCULATIONS!$M$9,Alfa1*SIN(miia*B567)-Alfa2*SIN(miib*B567),CURRENTX)</f>
        <v>-7.5579989865496344</v>
      </c>
      <c r="D567" s="14">
        <f>IF(B567&lt;CALCULATIONS!$M$9,-(Alfa1*COS(miia*B567)-Alfa2*COS(miib*B567)),CURRENTY)</f>
        <v>38.338491390495612</v>
      </c>
      <c r="G567">
        <f t="shared" si="43"/>
        <v>517</v>
      </c>
      <c r="H567">
        <f t="shared" si="41"/>
        <v>5.1699999999999342</v>
      </c>
      <c r="I567" s="13">
        <f>IF(H567&lt;CALCULATIONS!$M$9,Aktina*SIN(epsilon*H567)*COS(D*H567),Aktina*SIN(epsilon*XRONOS)*COS(D*XRONOS))</f>
        <v>-25.253652808697929</v>
      </c>
      <c r="J567" s="14">
        <f>IF(H567&lt;CALCULATIONS!$M$9,Aktina*COS(epsilon*H567)*COS(D*H567),Aktina*COS(epsilon*XRONOS)*COS(D*XRONOS))</f>
        <v>-28.95298740247296</v>
      </c>
    </row>
    <row r="568" spans="1:10">
      <c r="A568">
        <f t="shared" si="42"/>
        <v>518</v>
      </c>
      <c r="B568">
        <f t="shared" si="40"/>
        <v>5.179999999999934</v>
      </c>
      <c r="C568" s="13">
        <f>IF(B568&lt;CALCULATIONS!$M$9,Alfa1*SIN(miia*B568)-Alfa2*SIN(miib*B568),CURRENTX)</f>
        <v>-9.0763712531969603</v>
      </c>
      <c r="D568" s="14">
        <f>IF(B568&lt;CALCULATIONS!$M$9,-(Alfa1*COS(miia*B568)-Alfa2*COS(miib*B568)),CURRENTY)</f>
        <v>34.437743627976921</v>
      </c>
      <c r="G568">
        <f t="shared" si="43"/>
        <v>518</v>
      </c>
      <c r="H568">
        <f t="shared" si="41"/>
        <v>5.179999999999934</v>
      </c>
      <c r="I568" s="13">
        <f>IF(H568&lt;CALCULATIONS!$M$9,Aktina*SIN(epsilon*H568)*COS(D*H568),Aktina*SIN(epsilon*XRONOS)*COS(D*XRONOS))</f>
        <v>-32.439682670451717</v>
      </c>
      <c r="J568" s="14">
        <f>IF(H568&lt;CALCULATIONS!$M$9,Aktina*COS(epsilon*H568)*COS(D*H568),Aktina*COS(epsilon*XRONOS)*COS(D*XRONOS))</f>
        <v>-33.638430964588018</v>
      </c>
    </row>
    <row r="569" spans="1:10">
      <c r="A569">
        <f t="shared" si="42"/>
        <v>519</v>
      </c>
      <c r="B569">
        <f t="shared" si="40"/>
        <v>5.1899999999999338</v>
      </c>
      <c r="C569" s="13">
        <f>IF(B569&lt;CALCULATIONS!$M$9,Alfa1*SIN(miia*B569)-Alfa2*SIN(miib*B569),CURRENTX)</f>
        <v>-10.74676006011353</v>
      </c>
      <c r="D569" s="14">
        <f>IF(B569&lt;CALCULATIONS!$M$9,-(Alfa1*COS(miia*B569)-Alfa2*COS(miib*B569)),CURRENTY)</f>
        <v>30.444578656101761</v>
      </c>
      <c r="G569">
        <f t="shared" si="43"/>
        <v>519</v>
      </c>
      <c r="H569">
        <f t="shared" si="41"/>
        <v>5.1899999999999338</v>
      </c>
      <c r="I569" s="13">
        <f>IF(H569&lt;CALCULATIONS!$M$9,Aktina*SIN(epsilon*H569)*COS(D*H569),Aktina*SIN(epsilon*XRONOS)*COS(D*XRONOS))</f>
        <v>-39.37738784571853</v>
      </c>
      <c r="J569" s="14">
        <f>IF(H569&lt;CALCULATIONS!$M$9,Aktina*COS(epsilon*H569)*COS(D*H569),Aktina*COS(epsilon*XRONOS)*COS(D*XRONOS))</f>
        <v>-36.944890531184853</v>
      </c>
    </row>
    <row r="570" spans="1:10">
      <c r="A570">
        <f t="shared" si="42"/>
        <v>520</v>
      </c>
      <c r="B570">
        <f t="shared" si="40"/>
        <v>5.1999999999999336</v>
      </c>
      <c r="C570" s="13">
        <f>IF(B570&lt;CALCULATIONS!$M$9,Alfa1*SIN(miia*B570)-Alfa2*SIN(miib*B570),CURRENTX)</f>
        <v>-12.564750541424178</v>
      </c>
      <c r="D570" s="14">
        <f>IF(B570&lt;CALCULATIONS!$M$9,-(Alfa1*COS(miia*B570)-Alfa2*COS(miib*B570)),CURRENTY)</f>
        <v>26.386450156797348</v>
      </c>
      <c r="G570">
        <f t="shared" si="43"/>
        <v>520</v>
      </c>
      <c r="H570">
        <f t="shared" si="41"/>
        <v>5.1999999999999336</v>
      </c>
      <c r="I570" s="13">
        <f>IF(H570&lt;CALCULATIONS!$M$9,Aktina*SIN(epsilon*H570)*COS(D*H570),Aktina*SIN(epsilon*XRONOS)*COS(D*XRONOS))</f>
        <v>-45.788749832065299</v>
      </c>
      <c r="J570" s="14">
        <f>IF(H570&lt;CALCULATIONS!$M$9,Aktina*COS(epsilon*H570)*COS(D*H570),Aktina*COS(epsilon*XRONOS)*COS(D*XRONOS))</f>
        <v>-38.84505770413427</v>
      </c>
    </row>
    <row r="571" spans="1:10">
      <c r="A571">
        <f t="shared" si="42"/>
        <v>521</v>
      </c>
      <c r="B571">
        <f t="shared" si="40"/>
        <v>5.2099999999999334</v>
      </c>
      <c r="C571" s="13">
        <f>IF(B571&lt;CALCULATIONS!$M$9,Alfa1*SIN(miia*B571)-Alfa2*SIN(miib*B571),CURRENTX)</f>
        <v>-14.523815727533481</v>
      </c>
      <c r="D571" s="14">
        <f>IF(B571&lt;CALCULATIONS!$M$9,-(Alfa1*COS(miia*B571)-Alfa2*COS(miib*B571)),CURRENTY)</f>
        <v>22.290862959073571</v>
      </c>
      <c r="G571">
        <f t="shared" si="43"/>
        <v>521</v>
      </c>
      <c r="H571">
        <f t="shared" si="41"/>
        <v>5.2099999999999334</v>
      </c>
      <c r="I571" s="13">
        <f>IF(H571&lt;CALCULATIONS!$M$9,Aktina*SIN(epsilon*H571)*COS(D*H571),Aktina*SIN(epsilon*XRONOS)*COS(D*XRONOS))</f>
        <v>-51.406307372018695</v>
      </c>
      <c r="J571" s="14">
        <f>IF(H571&lt;CALCULATIONS!$M$9,Aktina*COS(epsilon*H571)*COS(D*H571),Aktina*COS(epsilon*XRONOS)*COS(D*XRONOS))</f>
        <v>-39.367023241853666</v>
      </c>
    </row>
    <row r="572" spans="1:10">
      <c r="A572">
        <f t="shared" si="42"/>
        <v>522</v>
      </c>
      <c r="B572">
        <f t="shared" si="40"/>
        <v>5.2199999999999331</v>
      </c>
      <c r="C572" s="13">
        <f>IF(B572&lt;CALCULATIONS!$M$9,Alfa1*SIN(miia*B572)-Alfa2*SIN(miib*B572),CURRENTX)</f>
        <v>-16.615352672033069</v>
      </c>
      <c r="D572" s="14">
        <f>IF(B572&lt;CALCULATIONS!$M$9,-(Alfa1*COS(miia*B572)-Alfa2*COS(miib*B572)),CURRENTY)</f>
        <v>18.185130819695335</v>
      </c>
      <c r="G572">
        <f t="shared" si="43"/>
        <v>522</v>
      </c>
      <c r="H572">
        <f t="shared" si="41"/>
        <v>5.2199999999999331</v>
      </c>
      <c r="I572" s="13">
        <f>IF(H572&lt;CALCULATIONS!$M$9,Aktina*SIN(epsilon*H572)*COS(D*H572),Aktina*SIN(epsilon*XRONOS)*COS(D*XRONOS))</f>
        <v>-55.983937795448696</v>
      </c>
      <c r="J572" s="14">
        <f>IF(H572&lt;CALCULATIONS!$M$9,Aktina*COS(epsilon*H572)*COS(D*H572),Aktina*COS(epsilon*XRONOS)*COS(D*XRONOS))</f>
        <v>-38.59211959022619</v>
      </c>
    </row>
    <row r="573" spans="1:10">
      <c r="A573">
        <f t="shared" si="42"/>
        <v>523</v>
      </c>
      <c r="B573">
        <f t="shared" si="40"/>
        <v>5.2299999999999329</v>
      </c>
      <c r="C573" s="13">
        <f>IF(B573&lt;CALCULATIONS!$M$9,Alfa1*SIN(miia*B573)-Alfa2*SIN(miib*B573),CURRENTX)</f>
        <v>-18.828740986749079</v>
      </c>
      <c r="D573" s="14">
        <f>IF(B573&lt;CALCULATIONS!$M$9,-(Alfa1*COS(miia*B573)-Alfa2*COS(miib*B573)),CURRENTY)</f>
        <v>14.096137526057914</v>
      </c>
      <c r="G573">
        <f t="shared" si="43"/>
        <v>523</v>
      </c>
      <c r="H573">
        <f t="shared" si="41"/>
        <v>5.2299999999999329</v>
      </c>
      <c r="I573" s="13">
        <f>IF(H573&lt;CALCULATIONS!$M$9,Aktina*SIN(epsilon*H573)*COS(D*H573),Aktina*SIN(epsilon*XRONOS)*COS(D*XRONOS))</f>
        <v>-59.306890652846931</v>
      </c>
      <c r="J573" s="14">
        <f>IF(H573&lt;CALCULATIONS!$M$9,Aktina*COS(epsilon*H573)*COS(D*H573),Aktina*COS(epsilon*XRONOS)*COS(D*XRONOS))</f>
        <v>-36.6506578498892</v>
      </c>
    </row>
    <row r="574" spans="1:10">
      <c r="A574">
        <f t="shared" si="42"/>
        <v>524</v>
      </c>
      <c r="B574">
        <f t="shared" si="40"/>
        <v>5.2399999999999327</v>
      </c>
      <c r="C574" s="13">
        <f>IF(B574&lt;CALCULATIONS!$M$9,Alfa1*SIN(miia*B574)-Alfa2*SIN(miib*B574),CURRENTX)</f>
        <v>-21.151423268608863</v>
      </c>
      <c r="D574" s="14">
        <f>IF(B574&lt;CALCULATIONS!$M$9,-(Alfa1*COS(miia*B574)-Alfa2*COS(miib*B574)),CURRENTY)</f>
        <v>10.050103623233159</v>
      </c>
      <c r="G574">
        <f t="shared" si="43"/>
        <v>524</v>
      </c>
      <c r="H574">
        <f t="shared" si="41"/>
        <v>5.2399999999999327</v>
      </c>
      <c r="I574" s="13">
        <f>IF(H574&lt;CALCULATIONS!$M$9,Aktina*SIN(epsilon*H574)*COS(D*H574),Aktina*SIN(epsilon*XRONOS)*COS(D*XRONOS))</f>
        <v>-61.20067141706695</v>
      </c>
      <c r="J574" s="14">
        <f>IF(H574&lt;CALCULATIONS!$M$9,Aktina*COS(epsilon*H574)*COS(D*H574),Aktina*COS(epsilon*XRONOS)*COS(D*XRONOS))</f>
        <v>-33.715739330707727</v>
      </c>
    </row>
    <row r="575" spans="1:10">
      <c r="A575">
        <f t="shared" si="42"/>
        <v>525</v>
      </c>
      <c r="B575">
        <f t="shared" si="40"/>
        <v>5.2499999999999325</v>
      </c>
      <c r="C575" s="13">
        <f>IF(B575&lt;CALCULATIONS!$M$9,Alfa1*SIN(miia*B575)-Alfa2*SIN(miib*B575),CURRENTX)</f>
        <v>-23.569006678935782</v>
      </c>
      <c r="D575" s="14">
        <f>IF(B575&lt;CALCULATIONS!$M$9,-(Alfa1*COS(miia*B575)-Alfa2*COS(miib*B575)),CURRENTY)</f>
        <v>6.0723610076397883</v>
      </c>
      <c r="G575">
        <f t="shared" si="43"/>
        <v>525</v>
      </c>
      <c r="H575">
        <f t="shared" si="41"/>
        <v>5.2499999999999325</v>
      </c>
      <c r="I575" s="13">
        <f>IF(H575&lt;CALCULATIONS!$M$9,Aktina*SIN(epsilon*H575)*COS(D*H575),Aktina*SIN(epsilon*XRONOS)*COS(D*XRONOS))</f>
        <v>-61.538417868259216</v>
      </c>
      <c r="J575" s="14">
        <f>IF(H575&lt;CALCULATIONS!$M$9,Aktina*COS(epsilon*H575)*COS(D*H575),Aktina*COS(epsilon*XRONOS)*COS(D*XRONOS))</f>
        <v>-29.99539833247875</v>
      </c>
    </row>
    <row r="576" spans="1:10">
      <c r="A576">
        <f t="shared" si="42"/>
        <v>526</v>
      </c>
      <c r="B576">
        <f t="shared" si="40"/>
        <v>5.2599999999999323</v>
      </c>
      <c r="C576" s="13">
        <f>IF(B576&lt;CALCULATIONS!$M$9,Alfa1*SIN(miia*B576)-Alfa2*SIN(miib*B576),CURRENTX)</f>
        <v>-26.065384719938542</v>
      </c>
      <c r="D576" s="14">
        <f>IF(B576&lt;CALCULATIONS!$M$9,-(Alfa1*COS(miia*B576)-Alfa2*COS(miib*B576)),CURRENTY)</f>
        <v>2.1871375480896482</v>
      </c>
      <c r="G576">
        <f t="shared" si="43"/>
        <v>526</v>
      </c>
      <c r="H576">
        <f t="shared" si="41"/>
        <v>5.2599999999999323</v>
      </c>
      <c r="I576" s="13">
        <f>IF(H576&lt;CALCULATIONS!$M$9,Aktina*SIN(epsilon*H576)*COS(D*H576),Aktina*SIN(epsilon*XRONOS)*COS(D*XRONOS))</f>
        <v>-60.246470893926045</v>
      </c>
      <c r="J576" s="14">
        <f>IF(H576&lt;CALCULATIONS!$M$9,Aktina*COS(epsilon*H576)*COS(D*H576),Aktina*COS(epsilon*XRONOS)*COS(D*XRONOS))</f>
        <v>-25.723398948605297</v>
      </c>
    </row>
    <row r="577" spans="1:10">
      <c r="A577">
        <f t="shared" si="42"/>
        <v>527</v>
      </c>
      <c r="B577">
        <f t="shared" si="40"/>
        <v>5.2699999999999321</v>
      </c>
      <c r="C577" s="13">
        <f>IF(B577&lt;CALCULATIONS!$M$9,Alfa1*SIN(miia*B577)-Alfa2*SIN(miib*B577),CURRENTX)</f>
        <v>-28.622878046714021</v>
      </c>
      <c r="D577" s="14">
        <f>IF(B577&lt;CALCULATIONS!$M$9,-(Alfa1*COS(miia*B577)-Alfa2*COS(miib*B577)),CURRENTY)</f>
        <v>-1.582646208098847</v>
      </c>
      <c r="G577">
        <f t="shared" si="43"/>
        <v>527</v>
      </c>
      <c r="H577">
        <f t="shared" si="41"/>
        <v>5.2699999999999321</v>
      </c>
      <c r="I577" s="13">
        <f>IF(H577&lt;CALCULATIONS!$M$9,Aktina*SIN(epsilon*H577)*COS(D*H577),Aktina*SIN(epsilon*XRONOS)*COS(D*XRONOS))</f>
        <v>-57.307912486113004</v>
      </c>
      <c r="J577" s="14">
        <f>IF(H577&lt;CALCULATIONS!$M$9,Aktina*COS(epsilon*H577)*COS(D*H577),Aktina*COS(epsilon*XRONOS)*COS(D*XRONOS))</f>
        <v>-21.149061882807889</v>
      </c>
    </row>
    <row r="578" spans="1:10">
      <c r="A578">
        <f t="shared" si="42"/>
        <v>528</v>
      </c>
      <c r="B578">
        <f t="shared" si="40"/>
        <v>5.2799999999999319</v>
      </c>
      <c r="C578" s="13">
        <f>IF(B578&lt;CALCULATIONS!$M$9,Alfa1*SIN(miia*B578)-Alfa2*SIN(miib*B578),CURRENTX)</f>
        <v>-31.222392958102539</v>
      </c>
      <c r="D578" s="14">
        <f>IF(B578&lt;CALCULATIONS!$M$9,-(Alfa1*COS(miia*B578)-Alfa2*COS(miib*B578)),CURRENTY)</f>
        <v>-5.2155663096107148</v>
      </c>
      <c r="G578">
        <f t="shared" si="43"/>
        <v>528</v>
      </c>
      <c r="H578">
        <f t="shared" si="41"/>
        <v>5.2799999999999319</v>
      </c>
      <c r="I578" s="13">
        <f>IF(H578&lt;CALCULATIONS!$M$9,Aktina*SIN(epsilon*H578)*COS(D*H578),Aktina*SIN(epsilon*XRONOS)*COS(D*XRONOS))</f>
        <v>-52.763923877560082</v>
      </c>
      <c r="J578" s="14">
        <f>IF(H578&lt;CALCULATIONS!$M$9,Aktina*COS(epsilon*H578)*COS(D*H578),Aktina*COS(epsilon*XRONOS)*COS(D*XRONOS))</f>
        <v>-16.526535381944615</v>
      </c>
    </row>
    <row r="579" spans="1:10">
      <c r="A579">
        <f t="shared" si="42"/>
        <v>529</v>
      </c>
      <c r="B579">
        <f t="shared" si="40"/>
        <v>5.2899999999999316</v>
      </c>
      <c r="C579" s="13">
        <f>IF(B579&lt;CALCULATIONS!$M$9,Alfa1*SIN(miia*B579)-Alfa2*SIN(miib*B579),CURRENTX)</f>
        <v>-33.843596028185267</v>
      </c>
      <c r="D579" s="14">
        <f>IF(B579&lt;CALCULATIONS!$M$9,-(Alfa1*COS(miia*B579)-Alfa2*COS(miib*B579)),CURRENTY)</f>
        <v>-8.6918688644278461</v>
      </c>
      <c r="G579">
        <f t="shared" si="43"/>
        <v>529</v>
      </c>
      <c r="H579">
        <f t="shared" si="41"/>
        <v>5.2899999999999316</v>
      </c>
      <c r="I579" s="13">
        <f>IF(H579&lt;CALCULATIONS!$M$9,Aktina*SIN(epsilon*H579)*COS(D*H579),Aktina*SIN(epsilon*XRONOS)*COS(D*XRONOS))</f>
        <v>-46.7129028412119</v>
      </c>
      <c r="J579" s="14">
        <f>IF(H579&lt;CALCULATIONS!$M$9,Aktina*COS(epsilon*H579)*COS(D*H579),Aktina*COS(epsilon*XRONOS)*COS(D*XRONOS))</f>
        <v>-12.103945906787127</v>
      </c>
    </row>
    <row r="580" spans="1:10">
      <c r="A580">
        <f t="shared" si="42"/>
        <v>530</v>
      </c>
      <c r="B580">
        <f t="shared" si="40"/>
        <v>5.2999999999999314</v>
      </c>
      <c r="C580" s="13">
        <f>IF(B580&lt;CALCULATIONS!$M$9,Alfa1*SIN(miia*B580)-Alfa2*SIN(miib*B580),CURRENTX)</f>
        <v>-36.465103173922159</v>
      </c>
      <c r="D580" s="14">
        <f>IF(B580&lt;CALCULATIONS!$M$9,-(Alfa1*COS(miia*B580)-Alfa2*COS(miib*B580)),CURRENTY)</f>
        <v>-11.993626060192392</v>
      </c>
      <c r="G580">
        <f t="shared" si="43"/>
        <v>530</v>
      </c>
      <c r="H580">
        <f t="shared" si="41"/>
        <v>5.2999999999999314</v>
      </c>
      <c r="I580" s="13">
        <f>IF(H580&lt;CALCULATIONS!$M$9,Aktina*SIN(epsilon*H580)*COS(D*H580),Aktina*SIN(epsilon*XRONOS)*COS(D*XRONOS))</f>
        <v>-39.307367759248734</v>
      </c>
      <c r="J580" s="14">
        <f>IF(H580&lt;CALCULATIONS!$M$9,Aktina*COS(epsilon*H580)*COS(D*H580),Aktina*COS(epsilon*XRONOS)*COS(D*XRONOS))</f>
        <v>-8.1128682357049868</v>
      </c>
    </row>
    <row r="581" spans="1:10">
      <c r="A581">
        <f t="shared" si="42"/>
        <v>531</v>
      </c>
      <c r="B581">
        <f t="shared" si="40"/>
        <v>5.3099999999999312</v>
      </c>
      <c r="C581" s="13">
        <f>IF(B581&lt;CALCULATIONS!$M$9,Alfa1*SIN(miia*B581)-Alfa2*SIN(miib*B581),CURRENTX)</f>
        <v>-39.064681305065406</v>
      </c>
      <c r="D581" s="14">
        <f>IF(B581&lt;CALCULATIONS!$M$9,-(Alfa1*COS(miia*B581)-Alfa2*COS(miib*B581)),CURRENTY)</f>
        <v>-15.104873286100672</v>
      </c>
      <c r="G581">
        <f t="shared" si="43"/>
        <v>531</v>
      </c>
      <c r="H581">
        <f t="shared" si="41"/>
        <v>5.3099999999999312</v>
      </c>
      <c r="I581" s="13">
        <f>IF(H581&lt;CALCULATIONS!$M$9,Aktina*SIN(epsilon*H581)*COS(D*H581),Aktina*SIN(epsilon*XRONOS)*COS(D*XRONOS))</f>
        <v>-30.748763624746083</v>
      </c>
      <c r="J581" s="14">
        <f>IF(H581&lt;CALCULATIONS!$M$9,Aktina*COS(epsilon*H581)*COS(D*H581),Aktina*COS(epsilon*XRONOS)*COS(D*XRONOS))</f>
        <v>-4.7585411684530676</v>
      </c>
    </row>
    <row r="582" spans="1:10">
      <c r="A582">
        <f t="shared" si="42"/>
        <v>532</v>
      </c>
      <c r="B582">
        <f t="shared" si="40"/>
        <v>5.319999999999931</v>
      </c>
      <c r="C582" s="13">
        <f>IF(B582&lt;CALCULATIONS!$M$9,Alfa1*SIN(miia*B582)-Alfa2*SIN(miib*B582),CURRENTX)</f>
        <v>-41.619460571554164</v>
      </c>
      <c r="D582" s="14">
        <f>IF(B582&lt;CALCULATIONS!$M$9,-(Alfa1*COS(miia*B582)-Alfa2*COS(miib*B582)),CURRENTY)</f>
        <v>-18.011726091244995</v>
      </c>
      <c r="G582">
        <f t="shared" si="43"/>
        <v>532</v>
      </c>
      <c r="H582">
        <f t="shared" si="41"/>
        <v>5.319999999999931</v>
      </c>
      <c r="I582" s="13">
        <f>IF(H582&lt;CALCULATIONS!$M$9,Aktina*SIN(epsilon*H582)*COS(D*H582),Aktina*SIN(epsilon*XRONOS)*COS(D*XRONOS))</f>
        <v>-21.280368187378464</v>
      </c>
      <c r="J582" s="14">
        <f>IF(H582&lt;CALCULATIONS!$M$9,Aktina*COS(epsilon*H582)*COS(D*H582),Aktina*COS(epsilon*XRONOS)*COS(D*XRONOS))</f>
        <v>-2.2112244158813974</v>
      </c>
    </row>
    <row r="583" spans="1:10">
      <c r="A583">
        <f t="shared" si="42"/>
        <v>533</v>
      </c>
      <c r="B583">
        <f t="shared" si="40"/>
        <v>5.3299999999999308</v>
      </c>
      <c r="C583" s="13">
        <f>IF(B583&lt;CALCULATIONS!$M$9,Alfa1*SIN(miia*B583)-Alfa2*SIN(miib*B583),CURRENTX)</f>
        <v>-44.10615511242468</v>
      </c>
      <c r="D583" s="14">
        <f>IF(B583&lt;CALCULATIONS!$M$9,-(Alfa1*COS(miia*B583)-Alfa2*COS(miib*B583)),CURRENTY)</f>
        <v>-20.702475917158385</v>
      </c>
      <c r="G583">
        <f t="shared" si="43"/>
        <v>533</v>
      </c>
      <c r="H583">
        <f t="shared" si="41"/>
        <v>5.3299999999999308</v>
      </c>
      <c r="I583" s="13">
        <f>IF(H583&lt;CALCULATIONS!$M$9,Aktina*SIN(epsilon*H583)*COS(D*H583),Aktina*SIN(epsilon*XRONOS)*COS(D*XRONOS))</f>
        <v>-11.178571689353749</v>
      </c>
      <c r="J583" s="14">
        <f>IF(H583&lt;CALCULATIONS!$M$9,Aktina*COS(epsilon*H583)*COS(D*H583),Aktina*COS(epsilon*XRONOS)*COS(D*XRONOS))</f>
        <v>-0.59904585413400957</v>
      </c>
    </row>
    <row r="584" spans="1:10">
      <c r="A584">
        <f t="shared" si="42"/>
        <v>534</v>
      </c>
      <c r="B584">
        <f t="shared" si="40"/>
        <v>5.3399999999999306</v>
      </c>
      <c r="C584" s="13">
        <f>IF(B584&lt;CALCULATIONS!$M$9,Alfa1*SIN(miia*B584)-Alfa2*SIN(miib*B584),CURRENTX)</f>
        <v>-46.501290119979771</v>
      </c>
      <c r="D584" s="14">
        <f>IF(B584&lt;CALCULATIONS!$M$9,-(Alfa1*COS(miia*B584)-Alfa2*COS(miib*B584)),CURRENTY)</f>
        <v>-23.167663755503689</v>
      </c>
      <c r="G584">
        <f t="shared" si="43"/>
        <v>534</v>
      </c>
      <c r="H584">
        <f t="shared" si="41"/>
        <v>5.3399999999999306</v>
      </c>
      <c r="I584" s="13">
        <f>IF(H584&lt;CALCULATIONS!$M$9,Aktina*SIN(epsilon*H584)*COS(D*H584),Aktina*SIN(epsilon*XRONOS)*COS(D*XRONOS))</f>
        <v>-0.74286806461304344</v>
      </c>
      <c r="J584" s="14">
        <f>IF(H584&lt;CALCULATIONS!$M$9,Aktina*COS(epsilon*H584)*COS(D*H584),Aktina*COS(epsilon*XRONOS)*COS(D*XRONOS))</f>
        <v>-2.6279479801582903E-3</v>
      </c>
    </row>
    <row r="585" spans="1:10">
      <c r="A585">
        <f t="shared" si="42"/>
        <v>535</v>
      </c>
      <c r="B585">
        <f t="shared" si="40"/>
        <v>5.3499999999999304</v>
      </c>
      <c r="C585" s="13">
        <f>IF(B585&lt;CALCULATIONS!$M$9,Alfa1*SIN(miia*B585)-Alfa2*SIN(miib*B585),CURRENTX)</f>
        <v>-48.781432964466909</v>
      </c>
      <c r="D585" s="14">
        <f>IF(B585&lt;CALCULATIONS!$M$9,-(Alfa1*COS(miia*B585)-Alfa2*COS(miib*B585)),CURRENTY)</f>
        <v>-25.40013110324772</v>
      </c>
      <c r="G585">
        <f t="shared" si="43"/>
        <v>535</v>
      </c>
      <c r="H585">
        <f t="shared" si="41"/>
        <v>5.3499999999999304</v>
      </c>
      <c r="I585" s="13">
        <f>IF(H585&lt;CALCULATIONS!$M$9,Aktina*SIN(epsilon*H585)*COS(D*H585),Aktina*SIN(epsilon*XRONOS)*COS(D*XRONOS))</f>
        <v>9.7150534710565033</v>
      </c>
      <c r="J585" s="14">
        <f>IF(H585&lt;CALCULATIONS!$M$9,Aktina*COS(epsilon*H585)*COS(D*H585),Aktina*COS(epsilon*XRONOS)*COS(D*XRONOS))</f>
        <v>-0.45171022383628973</v>
      </c>
    </row>
    <row r="586" spans="1:10">
      <c r="A586">
        <f t="shared" si="42"/>
        <v>536</v>
      </c>
      <c r="B586">
        <f t="shared" si="40"/>
        <v>5.3599999999999302</v>
      </c>
      <c r="C586" s="13">
        <f>IF(B586&lt;CALCULATIONS!$M$9,Alfa1*SIN(miia*B586)-Alfa2*SIN(miib*B586),CURRENTX)</f>
        <v>-50.923426078510104</v>
      </c>
      <c r="D586" s="14">
        <f>IF(B586&lt;CALCULATIONS!$M$9,-(Alfa1*COS(miia*B586)-Alfa2*COS(miib*B586)),CURRENTY)</f>
        <v>-27.395047815059844</v>
      </c>
      <c r="G586">
        <f t="shared" si="43"/>
        <v>536</v>
      </c>
      <c r="H586">
        <f t="shared" si="41"/>
        <v>5.3599999999999302</v>
      </c>
      <c r="I586" s="13">
        <f>IF(H586&lt;CALCULATIONS!$M$9,Aktina*SIN(epsilon*H586)*COS(D*H586),Aktina*SIN(epsilon*XRONOS)*COS(D*XRONOS))</f>
        <v>19.882691861188636</v>
      </c>
      <c r="J586" s="14">
        <f>IF(H586&lt;CALCULATIONS!$M$9,Aktina*COS(epsilon*H586)*COS(D*H586),Aktina*COS(epsilon*XRONOS)*COS(D*XRONOS))</f>
        <v>-1.9239040760995263</v>
      </c>
    </row>
    <row r="587" spans="1:10">
      <c r="A587">
        <f t="shared" si="42"/>
        <v>537</v>
      </c>
      <c r="B587">
        <f t="shared" si="40"/>
        <v>5.3699999999999299</v>
      </c>
      <c r="C587" s="13">
        <f>IF(B587&lt;CALCULATIONS!$M$9,Alfa1*SIN(miia*B587)-Alfa2*SIN(miib*B587),CURRENTX)</f>
        <v>-52.904619277507024</v>
      </c>
      <c r="D587" s="14">
        <f>IF(B587&lt;CALCULATIONS!$M$9,-(Alfa1*COS(miia*B587)-Alfa2*COS(miib*B587)),CURRENTY)</f>
        <v>-29.149916683802203</v>
      </c>
      <c r="G587">
        <f t="shared" si="43"/>
        <v>537</v>
      </c>
      <c r="H587">
        <f t="shared" si="41"/>
        <v>5.3699999999999299</v>
      </c>
      <c r="I587" s="13">
        <f>IF(H587&lt;CALCULATIONS!$M$9,Aktina*SIN(epsilon*H587)*COS(D*H587),Aktina*SIN(epsilon*XRONOS)*COS(D*XRONOS))</f>
        <v>29.458149276773423</v>
      </c>
      <c r="J587" s="14">
        <f>IF(H587&lt;CALCULATIONS!$M$9,Aktina*COS(epsilon*H587)*COS(D*H587),Aktina*COS(epsilon*XRONOS)*COS(D*XRONOS))</f>
        <v>-4.3456301439622278</v>
      </c>
    </row>
    <row r="588" spans="1:10">
      <c r="A588">
        <f t="shared" si="42"/>
        <v>538</v>
      </c>
      <c r="B588">
        <f t="shared" si="40"/>
        <v>5.3799999999999297</v>
      </c>
      <c r="C588" s="13">
        <f>IF(B588&lt;CALCULATIONS!$M$9,Alfa1*SIN(miia*B588)-Alfa2*SIN(miib*B588),CURRENTX)</f>
        <v>-54.70309919237976</v>
      </c>
      <c r="D588" s="14">
        <f>IF(B588&lt;CALCULATIONS!$M$9,-(Alfa1*COS(miia*B588)-Alfa2*COS(miib*B588)),CURRENTY)</f>
        <v>-30.664554812524926</v>
      </c>
      <c r="G588">
        <f t="shared" si="43"/>
        <v>538</v>
      </c>
      <c r="H588">
        <f t="shared" si="41"/>
        <v>5.3799999999999297</v>
      </c>
      <c r="I588" s="13">
        <f>IF(H588&lt;CALCULATIONS!$M$9,Aktina*SIN(epsilon*H588)*COS(D*H588),Aktina*SIN(epsilon*XRONOS)*COS(D*XRONOS))</f>
        <v>38.161133153563036</v>
      </c>
      <c r="J588" s="14">
        <f>IF(H588&lt;CALCULATIONS!$M$9,Aktina*COS(epsilon*H588)*COS(D*H588),Aktina*COS(epsilon*XRONOS)*COS(D*XRONOS))</f>
        <v>-7.5952004406892231</v>
      </c>
    </row>
    <row r="589" spans="1:10">
      <c r="A589">
        <f t="shared" si="42"/>
        <v>539</v>
      </c>
      <c r="B589">
        <f t="shared" si="40"/>
        <v>5.3899999999999295</v>
      </c>
      <c r="C589" s="13">
        <f>IF(B589&lt;CALCULATIONS!$M$9,Alfa1*SIN(miia*B589)-Alfa2*SIN(miib*B589),CURRENTX)</f>
        <v>-56.297913514466224</v>
      </c>
      <c r="D589" s="14">
        <f>IF(B589&lt;CALCULATIONS!$M$9,-(Alfa1*COS(miia*B589)-Alfa2*COS(miib*B589)),CURRENTY)</f>
        <v>-31.941052073016863</v>
      </c>
      <c r="G589">
        <f t="shared" si="43"/>
        <v>539</v>
      </c>
      <c r="H589">
        <f t="shared" si="41"/>
        <v>5.3899999999999295</v>
      </c>
      <c r="I589" s="13">
        <f>IF(H589&lt;CALCULATIONS!$M$9,Aktina*SIN(epsilon*H589)*COS(D*H589),Aktina*SIN(epsilon*XRONOS)*COS(D*XRONOS))</f>
        <v>45.743116910169519</v>
      </c>
      <c r="J589" s="14">
        <f>IF(H589&lt;CALCULATIONS!$M$9,Aktina*COS(epsilon*H589)*COS(D*H589),Aktina*COS(epsilon*XRONOS)*COS(D*XRONOS))</f>
        <v>-11.507920874303608</v>
      </c>
    </row>
    <row r="590" spans="1:10">
      <c r="A590">
        <f t="shared" si="42"/>
        <v>540</v>
      </c>
      <c r="B590">
        <f t="shared" si="40"/>
        <v>5.3999999999999293</v>
      </c>
      <c r="C590" s="13">
        <f>IF(B590&lt;CALCULATIONS!$M$9,Alfa1*SIN(miia*B590)-Alfa2*SIN(miib*B590),CURRENTX)</f>
        <v>-56.297913514466224</v>
      </c>
      <c r="D590" s="14">
        <f>IF(B590&lt;CALCULATIONS!$M$9,-(Alfa1*COS(miia*B590)-Alfa2*COS(miib*B590)),CURRENTY)</f>
        <v>-31.941052073016863</v>
      </c>
      <c r="G590">
        <f t="shared" si="43"/>
        <v>540</v>
      </c>
      <c r="H590">
        <f t="shared" si="41"/>
        <v>5.3999999999999293</v>
      </c>
      <c r="I590" s="13">
        <f>IF(H590&lt;CALCULATIONS!$M$9,Aktina*SIN(epsilon*H590)*COS(D*H590),Aktina*SIN(epsilon*XRONOS)*COS(D*XRONOS))</f>
        <v>45.74311691021822</v>
      </c>
      <c r="J590" s="14">
        <f>IF(H590&lt;CALCULATIONS!$M$9,Aktina*COS(epsilon*H590)*COS(D*H590),Aktina*COS(epsilon*XRONOS)*COS(D*XRONOS))</f>
        <v>-11.507920874332966</v>
      </c>
    </row>
    <row r="591" spans="1:10">
      <c r="A591">
        <f t="shared" si="42"/>
        <v>541</v>
      </c>
      <c r="B591">
        <f t="shared" si="40"/>
        <v>5.4099999999999291</v>
      </c>
      <c r="C591" s="13">
        <f>IF(B591&lt;CALCULATIONS!$M$9,Alfa1*SIN(miia*B591)-Alfa2*SIN(miib*B591),CURRENTX)</f>
        <v>-56.297913514466224</v>
      </c>
      <c r="D591" s="14">
        <f>IF(B591&lt;CALCULATIONS!$M$9,-(Alfa1*COS(miia*B591)-Alfa2*COS(miib*B591)),CURRENTY)</f>
        <v>-31.941052073016863</v>
      </c>
      <c r="G591">
        <f t="shared" si="43"/>
        <v>541</v>
      </c>
      <c r="H591">
        <f t="shared" si="41"/>
        <v>5.4099999999999291</v>
      </c>
      <c r="I591" s="13">
        <f>IF(H591&lt;CALCULATIONS!$M$9,Aktina*SIN(epsilon*H591)*COS(D*H591),Aktina*SIN(epsilon*XRONOS)*COS(D*XRONOS))</f>
        <v>45.74311691021822</v>
      </c>
      <c r="J591" s="14">
        <f>IF(H591&lt;CALCULATIONS!$M$9,Aktina*COS(epsilon*H591)*COS(D*H591),Aktina*COS(epsilon*XRONOS)*COS(D*XRONOS))</f>
        <v>-11.507920874332966</v>
      </c>
    </row>
    <row r="592" spans="1:10">
      <c r="A592">
        <f t="shared" si="42"/>
        <v>542</v>
      </c>
      <c r="B592">
        <f t="shared" si="40"/>
        <v>5.4199999999999289</v>
      </c>
      <c r="C592" s="13">
        <f>IF(B592&lt;CALCULATIONS!$M$9,Alfa1*SIN(miia*B592)-Alfa2*SIN(miib*B592),CURRENTX)</f>
        <v>-56.297913514466224</v>
      </c>
      <c r="D592" s="14">
        <f>IF(B592&lt;CALCULATIONS!$M$9,-(Alfa1*COS(miia*B592)-Alfa2*COS(miib*B592)),CURRENTY)</f>
        <v>-31.941052073016863</v>
      </c>
      <c r="G592">
        <f t="shared" si="43"/>
        <v>542</v>
      </c>
      <c r="H592">
        <f t="shared" si="41"/>
        <v>5.4199999999999289</v>
      </c>
      <c r="I592" s="13">
        <f>IF(H592&lt;CALCULATIONS!$M$9,Aktina*SIN(epsilon*H592)*COS(D*H592),Aktina*SIN(epsilon*XRONOS)*COS(D*XRONOS))</f>
        <v>45.74311691021822</v>
      </c>
      <c r="J592" s="14">
        <f>IF(H592&lt;CALCULATIONS!$M$9,Aktina*COS(epsilon*H592)*COS(D*H592),Aktina*COS(epsilon*XRONOS)*COS(D*XRONOS))</f>
        <v>-11.507920874332966</v>
      </c>
    </row>
    <row r="593" spans="1:10">
      <c r="A593">
        <f t="shared" si="42"/>
        <v>543</v>
      </c>
      <c r="B593">
        <f t="shared" si="40"/>
        <v>5.4299999999999287</v>
      </c>
      <c r="C593" s="13">
        <f>IF(B593&lt;CALCULATIONS!$M$9,Alfa1*SIN(miia*B593)-Alfa2*SIN(miib*B593),CURRENTX)</f>
        <v>-56.297913514466224</v>
      </c>
      <c r="D593" s="14">
        <f>IF(B593&lt;CALCULATIONS!$M$9,-(Alfa1*COS(miia*B593)-Alfa2*COS(miib*B593)),CURRENTY)</f>
        <v>-31.941052073016863</v>
      </c>
      <c r="G593">
        <f t="shared" si="43"/>
        <v>543</v>
      </c>
      <c r="H593">
        <f t="shared" si="41"/>
        <v>5.4299999999999287</v>
      </c>
      <c r="I593" s="13">
        <f>IF(H593&lt;CALCULATIONS!$M$9,Aktina*SIN(epsilon*H593)*COS(D*H593),Aktina*SIN(epsilon*XRONOS)*COS(D*XRONOS))</f>
        <v>45.74311691021822</v>
      </c>
      <c r="J593" s="14">
        <f>IF(H593&lt;CALCULATIONS!$M$9,Aktina*COS(epsilon*H593)*COS(D*H593),Aktina*COS(epsilon*XRONOS)*COS(D*XRONOS))</f>
        <v>-11.507920874332966</v>
      </c>
    </row>
    <row r="594" spans="1:10">
      <c r="A594">
        <f t="shared" si="42"/>
        <v>544</v>
      </c>
      <c r="B594">
        <f t="shared" si="40"/>
        <v>5.4399999999999284</v>
      </c>
      <c r="C594" s="13">
        <f>IF(B594&lt;CALCULATIONS!$M$9,Alfa1*SIN(miia*B594)-Alfa2*SIN(miib*B594),CURRENTX)</f>
        <v>-56.297913514466224</v>
      </c>
      <c r="D594" s="14">
        <f>IF(B594&lt;CALCULATIONS!$M$9,-(Alfa1*COS(miia*B594)-Alfa2*COS(miib*B594)),CURRENTY)</f>
        <v>-31.941052073016863</v>
      </c>
      <c r="G594">
        <f t="shared" si="43"/>
        <v>544</v>
      </c>
      <c r="H594">
        <f t="shared" si="41"/>
        <v>5.4399999999999284</v>
      </c>
      <c r="I594" s="13">
        <f>IF(H594&lt;CALCULATIONS!$M$9,Aktina*SIN(epsilon*H594)*COS(D*H594),Aktina*SIN(epsilon*XRONOS)*COS(D*XRONOS))</f>
        <v>45.74311691021822</v>
      </c>
      <c r="J594" s="14">
        <f>IF(H594&lt;CALCULATIONS!$M$9,Aktina*COS(epsilon*H594)*COS(D*H594),Aktina*COS(epsilon*XRONOS)*COS(D*XRONOS))</f>
        <v>-11.507920874332966</v>
      </c>
    </row>
    <row r="595" spans="1:10">
      <c r="A595">
        <f t="shared" si="42"/>
        <v>545</v>
      </c>
      <c r="B595">
        <f t="shared" si="40"/>
        <v>5.4499999999999282</v>
      </c>
      <c r="C595" s="13">
        <f>IF(B595&lt;CALCULATIONS!$M$9,Alfa1*SIN(miia*B595)-Alfa2*SIN(miib*B595),CURRENTX)</f>
        <v>-56.297913514466224</v>
      </c>
      <c r="D595" s="14">
        <f>IF(B595&lt;CALCULATIONS!$M$9,-(Alfa1*COS(miia*B595)-Alfa2*COS(miib*B595)),CURRENTY)</f>
        <v>-31.941052073016863</v>
      </c>
      <c r="G595">
        <f t="shared" si="43"/>
        <v>545</v>
      </c>
      <c r="H595">
        <f t="shared" si="41"/>
        <v>5.4499999999999282</v>
      </c>
      <c r="I595" s="13">
        <f>IF(H595&lt;CALCULATIONS!$M$9,Aktina*SIN(epsilon*H595)*COS(D*H595),Aktina*SIN(epsilon*XRONOS)*COS(D*XRONOS))</f>
        <v>45.74311691021822</v>
      </c>
      <c r="J595" s="14">
        <f>IF(H595&lt;CALCULATIONS!$M$9,Aktina*COS(epsilon*H595)*COS(D*H595),Aktina*COS(epsilon*XRONOS)*COS(D*XRONOS))</f>
        <v>-11.507920874332966</v>
      </c>
    </row>
    <row r="596" spans="1:10">
      <c r="A596">
        <f t="shared" si="42"/>
        <v>546</v>
      </c>
      <c r="B596">
        <f t="shared" si="40"/>
        <v>5.459999999999928</v>
      </c>
      <c r="C596" s="13">
        <f>IF(B596&lt;CALCULATIONS!$M$9,Alfa1*SIN(miia*B596)-Alfa2*SIN(miib*B596),CURRENTX)</f>
        <v>-56.297913514466224</v>
      </c>
      <c r="D596" s="14">
        <f>IF(B596&lt;CALCULATIONS!$M$9,-(Alfa1*COS(miia*B596)-Alfa2*COS(miib*B596)),CURRENTY)</f>
        <v>-31.941052073016863</v>
      </c>
      <c r="G596">
        <f t="shared" si="43"/>
        <v>546</v>
      </c>
      <c r="H596">
        <f t="shared" si="41"/>
        <v>5.459999999999928</v>
      </c>
      <c r="I596" s="13">
        <f>IF(H596&lt;CALCULATIONS!$M$9,Aktina*SIN(epsilon*H596)*COS(D*H596),Aktina*SIN(epsilon*XRONOS)*COS(D*XRONOS))</f>
        <v>45.74311691021822</v>
      </c>
      <c r="J596" s="14">
        <f>IF(H596&lt;CALCULATIONS!$M$9,Aktina*COS(epsilon*H596)*COS(D*H596),Aktina*COS(epsilon*XRONOS)*COS(D*XRONOS))</f>
        <v>-11.507920874332966</v>
      </c>
    </row>
    <row r="597" spans="1:10">
      <c r="A597">
        <f t="shared" si="42"/>
        <v>547</v>
      </c>
      <c r="B597">
        <f t="shared" si="40"/>
        <v>5.4699999999999278</v>
      </c>
      <c r="C597" s="13">
        <f>IF(B597&lt;CALCULATIONS!$M$9,Alfa1*SIN(miia*B597)-Alfa2*SIN(miib*B597),CURRENTX)</f>
        <v>-56.297913514466224</v>
      </c>
      <c r="D597" s="14">
        <f>IF(B597&lt;CALCULATIONS!$M$9,-(Alfa1*COS(miia*B597)-Alfa2*COS(miib*B597)),CURRENTY)</f>
        <v>-31.941052073016863</v>
      </c>
      <c r="G597">
        <f t="shared" si="43"/>
        <v>547</v>
      </c>
      <c r="H597">
        <f t="shared" si="41"/>
        <v>5.4699999999999278</v>
      </c>
      <c r="I597" s="13">
        <f>IF(H597&lt;CALCULATIONS!$M$9,Aktina*SIN(epsilon*H597)*COS(D*H597),Aktina*SIN(epsilon*XRONOS)*COS(D*XRONOS))</f>
        <v>45.74311691021822</v>
      </c>
      <c r="J597" s="14">
        <f>IF(H597&lt;CALCULATIONS!$M$9,Aktina*COS(epsilon*H597)*COS(D*H597),Aktina*COS(epsilon*XRONOS)*COS(D*XRONOS))</f>
        <v>-11.507920874332966</v>
      </c>
    </row>
    <row r="598" spans="1:10">
      <c r="A598">
        <f t="shared" si="42"/>
        <v>548</v>
      </c>
      <c r="B598">
        <f t="shared" si="40"/>
        <v>5.4799999999999276</v>
      </c>
      <c r="C598" s="13">
        <f>IF(B598&lt;CALCULATIONS!$M$9,Alfa1*SIN(miia*B598)-Alfa2*SIN(miib*B598),CURRENTX)</f>
        <v>-56.297913514466224</v>
      </c>
      <c r="D598" s="14">
        <f>IF(B598&lt;CALCULATIONS!$M$9,-(Alfa1*COS(miia*B598)-Alfa2*COS(miib*B598)),CURRENTY)</f>
        <v>-31.941052073016863</v>
      </c>
      <c r="G598">
        <f t="shared" si="43"/>
        <v>548</v>
      </c>
      <c r="H598">
        <f t="shared" si="41"/>
        <v>5.4799999999999276</v>
      </c>
      <c r="I598" s="13">
        <f>IF(H598&lt;CALCULATIONS!$M$9,Aktina*SIN(epsilon*H598)*COS(D*H598),Aktina*SIN(epsilon*XRONOS)*COS(D*XRONOS))</f>
        <v>45.74311691021822</v>
      </c>
      <c r="J598" s="14">
        <f>IF(H598&lt;CALCULATIONS!$M$9,Aktina*COS(epsilon*H598)*COS(D*H598),Aktina*COS(epsilon*XRONOS)*COS(D*XRONOS))</f>
        <v>-11.507920874332966</v>
      </c>
    </row>
    <row r="599" spans="1:10">
      <c r="A599">
        <f t="shared" si="42"/>
        <v>549</v>
      </c>
      <c r="B599">
        <f t="shared" si="40"/>
        <v>5.4899999999999274</v>
      </c>
      <c r="C599" s="13">
        <f>IF(B599&lt;CALCULATIONS!$M$9,Alfa1*SIN(miia*B599)-Alfa2*SIN(miib*B599),CURRENTX)</f>
        <v>-56.297913514466224</v>
      </c>
      <c r="D599" s="14">
        <f>IF(B599&lt;CALCULATIONS!$M$9,-(Alfa1*COS(miia*B599)-Alfa2*COS(miib*B599)),CURRENTY)</f>
        <v>-31.941052073016863</v>
      </c>
      <c r="G599">
        <f t="shared" si="43"/>
        <v>549</v>
      </c>
      <c r="H599">
        <f t="shared" si="41"/>
        <v>5.4899999999999274</v>
      </c>
      <c r="I599" s="13">
        <f>IF(H599&lt;CALCULATIONS!$M$9,Aktina*SIN(epsilon*H599)*COS(D*H599),Aktina*SIN(epsilon*XRONOS)*COS(D*XRONOS))</f>
        <v>45.74311691021822</v>
      </c>
      <c r="J599" s="14">
        <f>IF(H599&lt;CALCULATIONS!$M$9,Aktina*COS(epsilon*H599)*COS(D*H599),Aktina*COS(epsilon*XRONOS)*COS(D*XRONOS))</f>
        <v>-11.507920874332966</v>
      </c>
    </row>
    <row r="600" spans="1:10">
      <c r="A600">
        <f t="shared" si="42"/>
        <v>550</v>
      </c>
      <c r="B600">
        <f t="shared" si="40"/>
        <v>5.4999999999999272</v>
      </c>
      <c r="C600" s="13">
        <f>IF(B600&lt;CALCULATIONS!$M$9,Alfa1*SIN(miia*B600)-Alfa2*SIN(miib*B600),CURRENTX)</f>
        <v>-56.297913514466224</v>
      </c>
      <c r="D600" s="14">
        <f>IF(B600&lt;CALCULATIONS!$M$9,-(Alfa1*COS(miia*B600)-Alfa2*COS(miib*B600)),CURRENTY)</f>
        <v>-31.941052073016863</v>
      </c>
      <c r="G600">
        <f t="shared" si="43"/>
        <v>550</v>
      </c>
      <c r="H600">
        <f t="shared" si="41"/>
        <v>5.4999999999999272</v>
      </c>
      <c r="I600" s="13">
        <f>IF(H600&lt;CALCULATIONS!$M$9,Aktina*SIN(epsilon*H600)*COS(D*H600),Aktina*SIN(epsilon*XRONOS)*COS(D*XRONOS))</f>
        <v>45.74311691021822</v>
      </c>
      <c r="J600" s="14">
        <f>IF(H600&lt;CALCULATIONS!$M$9,Aktina*COS(epsilon*H600)*COS(D*H600),Aktina*COS(epsilon*XRONOS)*COS(D*XRONOS))</f>
        <v>-11.507920874332966</v>
      </c>
    </row>
    <row r="601" spans="1:10">
      <c r="A601">
        <f t="shared" si="42"/>
        <v>551</v>
      </c>
      <c r="B601">
        <f t="shared" si="40"/>
        <v>5.509999999999927</v>
      </c>
      <c r="C601" s="13">
        <f>IF(B601&lt;CALCULATIONS!$M$9,Alfa1*SIN(miia*B601)-Alfa2*SIN(miib*B601),CURRENTX)</f>
        <v>-56.297913514466224</v>
      </c>
      <c r="D601" s="14">
        <f>IF(B601&lt;CALCULATIONS!$M$9,-(Alfa1*COS(miia*B601)-Alfa2*COS(miib*B601)),CURRENTY)</f>
        <v>-31.941052073016863</v>
      </c>
      <c r="G601">
        <f t="shared" si="43"/>
        <v>551</v>
      </c>
      <c r="H601">
        <f t="shared" si="41"/>
        <v>5.509999999999927</v>
      </c>
      <c r="I601" s="13">
        <f>IF(H601&lt;CALCULATIONS!$M$9,Aktina*SIN(epsilon*H601)*COS(D*H601),Aktina*SIN(epsilon*XRONOS)*COS(D*XRONOS))</f>
        <v>45.74311691021822</v>
      </c>
      <c r="J601" s="14">
        <f>IF(H601&lt;CALCULATIONS!$M$9,Aktina*COS(epsilon*H601)*COS(D*H601),Aktina*COS(epsilon*XRONOS)*COS(D*XRONOS))</f>
        <v>-11.507920874332966</v>
      </c>
    </row>
    <row r="602" spans="1:10">
      <c r="A602">
        <f t="shared" si="42"/>
        <v>552</v>
      </c>
      <c r="B602">
        <f t="shared" si="40"/>
        <v>5.5199999999999267</v>
      </c>
      <c r="C602" s="13">
        <f>IF(B602&lt;CALCULATIONS!$M$9,Alfa1*SIN(miia*B602)-Alfa2*SIN(miib*B602),CURRENTX)</f>
        <v>-56.297913514466224</v>
      </c>
      <c r="D602" s="14">
        <f>IF(B602&lt;CALCULATIONS!$M$9,-(Alfa1*COS(miia*B602)-Alfa2*COS(miib*B602)),CURRENTY)</f>
        <v>-31.941052073016863</v>
      </c>
      <c r="G602">
        <f t="shared" si="43"/>
        <v>552</v>
      </c>
      <c r="H602">
        <f t="shared" si="41"/>
        <v>5.5199999999999267</v>
      </c>
      <c r="I602" s="13">
        <f>IF(H602&lt;CALCULATIONS!$M$9,Aktina*SIN(epsilon*H602)*COS(D*H602),Aktina*SIN(epsilon*XRONOS)*COS(D*XRONOS))</f>
        <v>45.74311691021822</v>
      </c>
      <c r="J602" s="14">
        <f>IF(H602&lt;CALCULATIONS!$M$9,Aktina*COS(epsilon*H602)*COS(D*H602),Aktina*COS(epsilon*XRONOS)*COS(D*XRONOS))</f>
        <v>-11.507920874332966</v>
      </c>
    </row>
    <row r="603" spans="1:10">
      <c r="A603">
        <f t="shared" si="42"/>
        <v>553</v>
      </c>
      <c r="B603">
        <f t="shared" si="40"/>
        <v>5.5299999999999265</v>
      </c>
      <c r="C603" s="13">
        <f>IF(B603&lt;CALCULATIONS!$M$9,Alfa1*SIN(miia*B603)-Alfa2*SIN(miib*B603),CURRENTX)</f>
        <v>-56.297913514466224</v>
      </c>
      <c r="D603" s="14">
        <f>IF(B603&lt;CALCULATIONS!$M$9,-(Alfa1*COS(miia*B603)-Alfa2*COS(miib*B603)),CURRENTY)</f>
        <v>-31.941052073016863</v>
      </c>
      <c r="G603">
        <f t="shared" si="43"/>
        <v>553</v>
      </c>
      <c r="H603">
        <f t="shared" si="41"/>
        <v>5.5299999999999265</v>
      </c>
      <c r="I603" s="13">
        <f>IF(H603&lt;CALCULATIONS!$M$9,Aktina*SIN(epsilon*H603)*COS(D*H603),Aktina*SIN(epsilon*XRONOS)*COS(D*XRONOS))</f>
        <v>45.74311691021822</v>
      </c>
      <c r="J603" s="14">
        <f>IF(H603&lt;CALCULATIONS!$M$9,Aktina*COS(epsilon*H603)*COS(D*H603),Aktina*COS(epsilon*XRONOS)*COS(D*XRONOS))</f>
        <v>-11.507920874332966</v>
      </c>
    </row>
    <row r="604" spans="1:10">
      <c r="A604">
        <f t="shared" si="42"/>
        <v>554</v>
      </c>
      <c r="B604">
        <f t="shared" si="40"/>
        <v>5.5399999999999263</v>
      </c>
      <c r="C604" s="13">
        <f>IF(B604&lt;CALCULATIONS!$M$9,Alfa1*SIN(miia*B604)-Alfa2*SIN(miib*B604),CURRENTX)</f>
        <v>-56.297913514466224</v>
      </c>
      <c r="D604" s="14">
        <f>IF(B604&lt;CALCULATIONS!$M$9,-(Alfa1*COS(miia*B604)-Alfa2*COS(miib*B604)),CURRENTY)</f>
        <v>-31.941052073016863</v>
      </c>
      <c r="G604">
        <f t="shared" si="43"/>
        <v>554</v>
      </c>
      <c r="H604">
        <f t="shared" si="41"/>
        <v>5.5399999999999263</v>
      </c>
      <c r="I604" s="13">
        <f>IF(H604&lt;CALCULATIONS!$M$9,Aktina*SIN(epsilon*H604)*COS(D*H604),Aktina*SIN(epsilon*XRONOS)*COS(D*XRONOS))</f>
        <v>45.74311691021822</v>
      </c>
      <c r="J604" s="14">
        <f>IF(H604&lt;CALCULATIONS!$M$9,Aktina*COS(epsilon*H604)*COS(D*H604),Aktina*COS(epsilon*XRONOS)*COS(D*XRONOS))</f>
        <v>-11.507920874332966</v>
      </c>
    </row>
    <row r="605" spans="1:10">
      <c r="A605">
        <f t="shared" si="42"/>
        <v>555</v>
      </c>
      <c r="B605">
        <f t="shared" si="40"/>
        <v>5.5499999999999261</v>
      </c>
      <c r="C605" s="13">
        <f>IF(B605&lt;CALCULATIONS!$M$9,Alfa1*SIN(miia*B605)-Alfa2*SIN(miib*B605),CURRENTX)</f>
        <v>-56.297913514466224</v>
      </c>
      <c r="D605" s="14">
        <f>IF(B605&lt;CALCULATIONS!$M$9,-(Alfa1*COS(miia*B605)-Alfa2*COS(miib*B605)),CURRENTY)</f>
        <v>-31.941052073016863</v>
      </c>
      <c r="G605">
        <f t="shared" si="43"/>
        <v>555</v>
      </c>
      <c r="H605">
        <f t="shared" si="41"/>
        <v>5.5499999999999261</v>
      </c>
      <c r="I605" s="13">
        <f>IF(H605&lt;CALCULATIONS!$M$9,Aktina*SIN(epsilon*H605)*COS(D*H605),Aktina*SIN(epsilon*XRONOS)*COS(D*XRONOS))</f>
        <v>45.74311691021822</v>
      </c>
      <c r="J605" s="14">
        <f>IF(H605&lt;CALCULATIONS!$M$9,Aktina*COS(epsilon*H605)*COS(D*H605),Aktina*COS(epsilon*XRONOS)*COS(D*XRONOS))</f>
        <v>-11.507920874332966</v>
      </c>
    </row>
    <row r="606" spans="1:10">
      <c r="A606">
        <f t="shared" si="42"/>
        <v>556</v>
      </c>
      <c r="B606">
        <f t="shared" si="40"/>
        <v>5.5599999999999259</v>
      </c>
      <c r="C606" s="13">
        <f>IF(B606&lt;CALCULATIONS!$M$9,Alfa1*SIN(miia*B606)-Alfa2*SIN(miib*B606),CURRENTX)</f>
        <v>-56.297913514466224</v>
      </c>
      <c r="D606" s="14">
        <f>IF(B606&lt;CALCULATIONS!$M$9,-(Alfa1*COS(miia*B606)-Alfa2*COS(miib*B606)),CURRENTY)</f>
        <v>-31.941052073016863</v>
      </c>
      <c r="G606">
        <f t="shared" si="43"/>
        <v>556</v>
      </c>
      <c r="H606">
        <f t="shared" si="41"/>
        <v>5.5599999999999259</v>
      </c>
      <c r="I606" s="13">
        <f>IF(H606&lt;CALCULATIONS!$M$9,Aktina*SIN(epsilon*H606)*COS(D*H606),Aktina*SIN(epsilon*XRONOS)*COS(D*XRONOS))</f>
        <v>45.74311691021822</v>
      </c>
      <c r="J606" s="14">
        <f>IF(H606&lt;CALCULATIONS!$M$9,Aktina*COS(epsilon*H606)*COS(D*H606),Aktina*COS(epsilon*XRONOS)*COS(D*XRONOS))</f>
        <v>-11.507920874332966</v>
      </c>
    </row>
    <row r="607" spans="1:10">
      <c r="A607">
        <f t="shared" si="42"/>
        <v>557</v>
      </c>
      <c r="B607">
        <f t="shared" si="40"/>
        <v>5.5699999999999257</v>
      </c>
      <c r="C607" s="13">
        <f>IF(B607&lt;CALCULATIONS!$M$9,Alfa1*SIN(miia*B607)-Alfa2*SIN(miib*B607),CURRENTX)</f>
        <v>-56.297913514466224</v>
      </c>
      <c r="D607" s="14">
        <f>IF(B607&lt;CALCULATIONS!$M$9,-(Alfa1*COS(miia*B607)-Alfa2*COS(miib*B607)),CURRENTY)</f>
        <v>-31.941052073016863</v>
      </c>
      <c r="G607">
        <f t="shared" si="43"/>
        <v>557</v>
      </c>
      <c r="H607">
        <f t="shared" si="41"/>
        <v>5.5699999999999257</v>
      </c>
      <c r="I607" s="13">
        <f>IF(H607&lt;CALCULATIONS!$M$9,Aktina*SIN(epsilon*H607)*COS(D*H607),Aktina*SIN(epsilon*XRONOS)*COS(D*XRONOS))</f>
        <v>45.74311691021822</v>
      </c>
      <c r="J607" s="14">
        <f>IF(H607&lt;CALCULATIONS!$M$9,Aktina*COS(epsilon*H607)*COS(D*H607),Aktina*COS(epsilon*XRONOS)*COS(D*XRONOS))</f>
        <v>-11.507920874332966</v>
      </c>
    </row>
    <row r="608" spans="1:10">
      <c r="A608">
        <f t="shared" si="42"/>
        <v>558</v>
      </c>
      <c r="B608">
        <f t="shared" si="40"/>
        <v>5.5799999999999255</v>
      </c>
      <c r="C608" s="13">
        <f>IF(B608&lt;CALCULATIONS!$M$9,Alfa1*SIN(miia*B608)-Alfa2*SIN(miib*B608),CURRENTX)</f>
        <v>-56.297913514466224</v>
      </c>
      <c r="D608" s="14">
        <f>IF(B608&lt;CALCULATIONS!$M$9,-(Alfa1*COS(miia*B608)-Alfa2*COS(miib*B608)),CURRENTY)</f>
        <v>-31.941052073016863</v>
      </c>
      <c r="G608">
        <f t="shared" si="43"/>
        <v>558</v>
      </c>
      <c r="H608">
        <f t="shared" si="41"/>
        <v>5.5799999999999255</v>
      </c>
      <c r="I608" s="13">
        <f>IF(H608&lt;CALCULATIONS!$M$9,Aktina*SIN(epsilon*H608)*COS(D*H608),Aktina*SIN(epsilon*XRONOS)*COS(D*XRONOS))</f>
        <v>45.74311691021822</v>
      </c>
      <c r="J608" s="14">
        <f>IF(H608&lt;CALCULATIONS!$M$9,Aktina*COS(epsilon*H608)*COS(D*H608),Aktina*COS(epsilon*XRONOS)*COS(D*XRONOS))</f>
        <v>-11.507920874332966</v>
      </c>
    </row>
    <row r="609" spans="1:10">
      <c r="A609">
        <f t="shared" si="42"/>
        <v>559</v>
      </c>
      <c r="B609">
        <f t="shared" si="40"/>
        <v>5.5899999999999253</v>
      </c>
      <c r="C609" s="13">
        <f>IF(B609&lt;CALCULATIONS!$M$9,Alfa1*SIN(miia*B609)-Alfa2*SIN(miib*B609),CURRENTX)</f>
        <v>-56.297913514466224</v>
      </c>
      <c r="D609" s="14">
        <f>IF(B609&lt;CALCULATIONS!$M$9,-(Alfa1*COS(miia*B609)-Alfa2*COS(miib*B609)),CURRENTY)</f>
        <v>-31.941052073016863</v>
      </c>
      <c r="G609">
        <f t="shared" si="43"/>
        <v>559</v>
      </c>
      <c r="H609">
        <f t="shared" si="41"/>
        <v>5.5899999999999253</v>
      </c>
      <c r="I609" s="13">
        <f>IF(H609&lt;CALCULATIONS!$M$9,Aktina*SIN(epsilon*H609)*COS(D*H609),Aktina*SIN(epsilon*XRONOS)*COS(D*XRONOS))</f>
        <v>45.74311691021822</v>
      </c>
      <c r="J609" s="14">
        <f>IF(H609&lt;CALCULATIONS!$M$9,Aktina*COS(epsilon*H609)*COS(D*H609),Aktina*COS(epsilon*XRONOS)*COS(D*XRONOS))</f>
        <v>-11.507920874332966</v>
      </c>
    </row>
    <row r="610" spans="1:10">
      <c r="A610">
        <f t="shared" si="42"/>
        <v>560</v>
      </c>
      <c r="B610">
        <f t="shared" si="40"/>
        <v>5.599999999999925</v>
      </c>
      <c r="C610" s="13">
        <f>IF(B610&lt;CALCULATIONS!$M$9,Alfa1*SIN(miia*B610)-Alfa2*SIN(miib*B610),CURRENTX)</f>
        <v>-56.297913514466224</v>
      </c>
      <c r="D610" s="14">
        <f>IF(B610&lt;CALCULATIONS!$M$9,-(Alfa1*COS(miia*B610)-Alfa2*COS(miib*B610)),CURRENTY)</f>
        <v>-31.941052073016863</v>
      </c>
      <c r="G610">
        <f t="shared" si="43"/>
        <v>560</v>
      </c>
      <c r="H610">
        <f t="shared" si="41"/>
        <v>5.599999999999925</v>
      </c>
      <c r="I610" s="13">
        <f>IF(H610&lt;CALCULATIONS!$M$9,Aktina*SIN(epsilon*H610)*COS(D*H610),Aktina*SIN(epsilon*XRONOS)*COS(D*XRONOS))</f>
        <v>45.74311691021822</v>
      </c>
      <c r="J610" s="14">
        <f>IF(H610&lt;CALCULATIONS!$M$9,Aktina*COS(epsilon*H610)*COS(D*H610),Aktina*COS(epsilon*XRONOS)*COS(D*XRONOS))</f>
        <v>-11.507920874332966</v>
      </c>
    </row>
    <row r="611" spans="1:10">
      <c r="A611">
        <f t="shared" si="42"/>
        <v>561</v>
      </c>
      <c r="B611">
        <f t="shared" si="40"/>
        <v>5.6099999999999248</v>
      </c>
      <c r="C611" s="13">
        <f>IF(B611&lt;CALCULATIONS!$M$9,Alfa1*SIN(miia*B611)-Alfa2*SIN(miib*B611),CURRENTX)</f>
        <v>-56.297913514466224</v>
      </c>
      <c r="D611" s="14">
        <f>IF(B611&lt;CALCULATIONS!$M$9,-(Alfa1*COS(miia*B611)-Alfa2*COS(miib*B611)),CURRENTY)</f>
        <v>-31.941052073016863</v>
      </c>
      <c r="G611">
        <f t="shared" si="43"/>
        <v>561</v>
      </c>
      <c r="H611">
        <f t="shared" si="41"/>
        <v>5.6099999999999248</v>
      </c>
      <c r="I611" s="13">
        <f>IF(H611&lt;CALCULATIONS!$M$9,Aktina*SIN(epsilon*H611)*COS(D*H611),Aktina*SIN(epsilon*XRONOS)*COS(D*XRONOS))</f>
        <v>45.74311691021822</v>
      </c>
      <c r="J611" s="14">
        <f>IF(H611&lt;CALCULATIONS!$M$9,Aktina*COS(epsilon*H611)*COS(D*H611),Aktina*COS(epsilon*XRONOS)*COS(D*XRONOS))</f>
        <v>-11.507920874332966</v>
      </c>
    </row>
    <row r="612" spans="1:10">
      <c r="A612">
        <f t="shared" si="42"/>
        <v>562</v>
      </c>
      <c r="B612">
        <f t="shared" si="40"/>
        <v>5.6199999999999246</v>
      </c>
      <c r="C612" s="13">
        <f>IF(B612&lt;CALCULATIONS!$M$9,Alfa1*SIN(miia*B612)-Alfa2*SIN(miib*B612),CURRENTX)</f>
        <v>-56.297913514466224</v>
      </c>
      <c r="D612" s="14">
        <f>IF(B612&lt;CALCULATIONS!$M$9,-(Alfa1*COS(miia*B612)-Alfa2*COS(miib*B612)),CURRENTY)</f>
        <v>-31.941052073016863</v>
      </c>
      <c r="G612">
        <f t="shared" si="43"/>
        <v>562</v>
      </c>
      <c r="H612">
        <f t="shared" si="41"/>
        <v>5.6199999999999246</v>
      </c>
      <c r="I612" s="13">
        <f>IF(H612&lt;CALCULATIONS!$M$9,Aktina*SIN(epsilon*H612)*COS(D*H612),Aktina*SIN(epsilon*XRONOS)*COS(D*XRONOS))</f>
        <v>45.74311691021822</v>
      </c>
      <c r="J612" s="14">
        <f>IF(H612&lt;CALCULATIONS!$M$9,Aktina*COS(epsilon*H612)*COS(D*H612),Aktina*COS(epsilon*XRONOS)*COS(D*XRONOS))</f>
        <v>-11.507920874332966</v>
      </c>
    </row>
    <row r="613" spans="1:10">
      <c r="A613">
        <f t="shared" si="42"/>
        <v>563</v>
      </c>
      <c r="B613">
        <f t="shared" si="40"/>
        <v>5.6299999999999244</v>
      </c>
      <c r="C613" s="13">
        <f>IF(B613&lt;CALCULATIONS!$M$9,Alfa1*SIN(miia*B613)-Alfa2*SIN(miib*B613),CURRENTX)</f>
        <v>-56.297913514466224</v>
      </c>
      <c r="D613" s="14">
        <f>IF(B613&lt;CALCULATIONS!$M$9,-(Alfa1*COS(miia*B613)-Alfa2*COS(miib*B613)),CURRENTY)</f>
        <v>-31.941052073016863</v>
      </c>
      <c r="G613">
        <f t="shared" si="43"/>
        <v>563</v>
      </c>
      <c r="H613">
        <f t="shared" si="41"/>
        <v>5.6299999999999244</v>
      </c>
      <c r="I613" s="13">
        <f>IF(H613&lt;CALCULATIONS!$M$9,Aktina*SIN(epsilon*H613)*COS(D*H613),Aktina*SIN(epsilon*XRONOS)*COS(D*XRONOS))</f>
        <v>45.74311691021822</v>
      </c>
      <c r="J613" s="14">
        <f>IF(H613&lt;CALCULATIONS!$M$9,Aktina*COS(epsilon*H613)*COS(D*H613),Aktina*COS(epsilon*XRONOS)*COS(D*XRONOS))</f>
        <v>-11.507920874332966</v>
      </c>
    </row>
    <row r="614" spans="1:10">
      <c r="A614">
        <f t="shared" si="42"/>
        <v>564</v>
      </c>
      <c r="B614">
        <f t="shared" si="40"/>
        <v>5.6399999999999242</v>
      </c>
      <c r="C614" s="13">
        <f>IF(B614&lt;CALCULATIONS!$M$9,Alfa1*SIN(miia*B614)-Alfa2*SIN(miib*B614),CURRENTX)</f>
        <v>-56.297913514466224</v>
      </c>
      <c r="D614" s="14">
        <f>IF(B614&lt;CALCULATIONS!$M$9,-(Alfa1*COS(miia*B614)-Alfa2*COS(miib*B614)),CURRENTY)</f>
        <v>-31.941052073016863</v>
      </c>
      <c r="G614">
        <f t="shared" si="43"/>
        <v>564</v>
      </c>
      <c r="H614">
        <f t="shared" si="41"/>
        <v>5.6399999999999242</v>
      </c>
      <c r="I614" s="13">
        <f>IF(H614&lt;CALCULATIONS!$M$9,Aktina*SIN(epsilon*H614)*COS(D*H614),Aktina*SIN(epsilon*XRONOS)*COS(D*XRONOS))</f>
        <v>45.74311691021822</v>
      </c>
      <c r="J614" s="14">
        <f>IF(H614&lt;CALCULATIONS!$M$9,Aktina*COS(epsilon*H614)*COS(D*H614),Aktina*COS(epsilon*XRONOS)*COS(D*XRONOS))</f>
        <v>-11.507920874332966</v>
      </c>
    </row>
    <row r="615" spans="1:10">
      <c r="A615">
        <f t="shared" si="42"/>
        <v>565</v>
      </c>
      <c r="B615">
        <f t="shared" si="40"/>
        <v>5.649999999999924</v>
      </c>
      <c r="C615" s="13">
        <f>IF(B615&lt;CALCULATIONS!$M$9,Alfa1*SIN(miia*B615)-Alfa2*SIN(miib*B615),CURRENTX)</f>
        <v>-56.297913514466224</v>
      </c>
      <c r="D615" s="14">
        <f>IF(B615&lt;CALCULATIONS!$M$9,-(Alfa1*COS(miia*B615)-Alfa2*COS(miib*B615)),CURRENTY)</f>
        <v>-31.941052073016863</v>
      </c>
      <c r="G615">
        <f t="shared" si="43"/>
        <v>565</v>
      </c>
      <c r="H615">
        <f t="shared" si="41"/>
        <v>5.649999999999924</v>
      </c>
      <c r="I615" s="13">
        <f>IF(H615&lt;CALCULATIONS!$M$9,Aktina*SIN(epsilon*H615)*COS(D*H615),Aktina*SIN(epsilon*XRONOS)*COS(D*XRONOS))</f>
        <v>45.74311691021822</v>
      </c>
      <c r="J615" s="14">
        <f>IF(H615&lt;CALCULATIONS!$M$9,Aktina*COS(epsilon*H615)*COS(D*H615),Aktina*COS(epsilon*XRONOS)*COS(D*XRONOS))</f>
        <v>-11.507920874332966</v>
      </c>
    </row>
    <row r="616" spans="1:10">
      <c r="A616">
        <f t="shared" si="42"/>
        <v>566</v>
      </c>
      <c r="B616">
        <f t="shared" si="40"/>
        <v>5.6599999999999238</v>
      </c>
      <c r="C616" s="13">
        <f>IF(B616&lt;CALCULATIONS!$M$9,Alfa1*SIN(miia*B616)-Alfa2*SIN(miib*B616),CURRENTX)</f>
        <v>-56.297913514466224</v>
      </c>
      <c r="D616" s="14">
        <f>IF(B616&lt;CALCULATIONS!$M$9,-(Alfa1*COS(miia*B616)-Alfa2*COS(miib*B616)),CURRENTY)</f>
        <v>-31.941052073016863</v>
      </c>
      <c r="G616">
        <f t="shared" si="43"/>
        <v>566</v>
      </c>
      <c r="H616">
        <f t="shared" si="41"/>
        <v>5.6599999999999238</v>
      </c>
      <c r="I616" s="13">
        <f>IF(H616&lt;CALCULATIONS!$M$9,Aktina*SIN(epsilon*H616)*COS(D*H616),Aktina*SIN(epsilon*XRONOS)*COS(D*XRONOS))</f>
        <v>45.74311691021822</v>
      </c>
      <c r="J616" s="14">
        <f>IF(H616&lt;CALCULATIONS!$M$9,Aktina*COS(epsilon*H616)*COS(D*H616),Aktina*COS(epsilon*XRONOS)*COS(D*XRONOS))</f>
        <v>-11.507920874332966</v>
      </c>
    </row>
    <row r="617" spans="1:10">
      <c r="A617">
        <f t="shared" si="42"/>
        <v>567</v>
      </c>
      <c r="B617">
        <f t="shared" si="40"/>
        <v>5.6699999999999235</v>
      </c>
      <c r="C617" s="13">
        <f>IF(B617&lt;CALCULATIONS!$M$9,Alfa1*SIN(miia*B617)-Alfa2*SIN(miib*B617),CURRENTX)</f>
        <v>-56.297913514466224</v>
      </c>
      <c r="D617" s="14">
        <f>IF(B617&lt;CALCULATIONS!$M$9,-(Alfa1*COS(miia*B617)-Alfa2*COS(miib*B617)),CURRENTY)</f>
        <v>-31.941052073016863</v>
      </c>
      <c r="G617">
        <f t="shared" si="43"/>
        <v>567</v>
      </c>
      <c r="H617">
        <f t="shared" si="41"/>
        <v>5.6699999999999235</v>
      </c>
      <c r="I617" s="13">
        <f>IF(H617&lt;CALCULATIONS!$M$9,Aktina*SIN(epsilon*H617)*COS(D*H617),Aktina*SIN(epsilon*XRONOS)*COS(D*XRONOS))</f>
        <v>45.74311691021822</v>
      </c>
      <c r="J617" s="14">
        <f>IF(H617&lt;CALCULATIONS!$M$9,Aktina*COS(epsilon*H617)*COS(D*H617),Aktina*COS(epsilon*XRONOS)*COS(D*XRONOS))</f>
        <v>-11.507920874332966</v>
      </c>
    </row>
    <row r="618" spans="1:10">
      <c r="A618">
        <f t="shared" si="42"/>
        <v>568</v>
      </c>
      <c r="B618">
        <f t="shared" si="40"/>
        <v>5.6799999999999233</v>
      </c>
      <c r="C618" s="13">
        <f>IF(B618&lt;CALCULATIONS!$M$9,Alfa1*SIN(miia*B618)-Alfa2*SIN(miib*B618),CURRENTX)</f>
        <v>-56.297913514466224</v>
      </c>
      <c r="D618" s="14">
        <f>IF(B618&lt;CALCULATIONS!$M$9,-(Alfa1*COS(miia*B618)-Alfa2*COS(miib*B618)),CURRENTY)</f>
        <v>-31.941052073016863</v>
      </c>
      <c r="G618">
        <f t="shared" si="43"/>
        <v>568</v>
      </c>
      <c r="H618">
        <f t="shared" si="41"/>
        <v>5.6799999999999233</v>
      </c>
      <c r="I618" s="13">
        <f>IF(H618&lt;CALCULATIONS!$M$9,Aktina*SIN(epsilon*H618)*COS(D*H618),Aktina*SIN(epsilon*XRONOS)*COS(D*XRONOS))</f>
        <v>45.74311691021822</v>
      </c>
      <c r="J618" s="14">
        <f>IF(H618&lt;CALCULATIONS!$M$9,Aktina*COS(epsilon*H618)*COS(D*H618),Aktina*COS(epsilon*XRONOS)*COS(D*XRONOS))</f>
        <v>-11.507920874332966</v>
      </c>
    </row>
    <row r="619" spans="1:10">
      <c r="A619">
        <f t="shared" si="42"/>
        <v>569</v>
      </c>
      <c r="B619">
        <f t="shared" si="40"/>
        <v>5.6899999999999231</v>
      </c>
      <c r="C619" s="13">
        <f>IF(B619&lt;CALCULATIONS!$M$9,Alfa1*SIN(miia*B619)-Alfa2*SIN(miib*B619),CURRENTX)</f>
        <v>-56.297913514466224</v>
      </c>
      <c r="D619" s="14">
        <f>IF(B619&lt;CALCULATIONS!$M$9,-(Alfa1*COS(miia*B619)-Alfa2*COS(miib*B619)),CURRENTY)</f>
        <v>-31.941052073016863</v>
      </c>
      <c r="G619">
        <f t="shared" si="43"/>
        <v>569</v>
      </c>
      <c r="H619">
        <f t="shared" si="41"/>
        <v>5.6899999999999231</v>
      </c>
      <c r="I619" s="13">
        <f>IF(H619&lt;CALCULATIONS!$M$9,Aktina*SIN(epsilon*H619)*COS(D*H619),Aktina*SIN(epsilon*XRONOS)*COS(D*XRONOS))</f>
        <v>45.74311691021822</v>
      </c>
      <c r="J619" s="14">
        <f>IF(H619&lt;CALCULATIONS!$M$9,Aktina*COS(epsilon*H619)*COS(D*H619),Aktina*COS(epsilon*XRONOS)*COS(D*XRONOS))</f>
        <v>-11.507920874332966</v>
      </c>
    </row>
    <row r="620" spans="1:10">
      <c r="A620">
        <f t="shared" si="42"/>
        <v>570</v>
      </c>
      <c r="B620">
        <f t="shared" si="40"/>
        <v>5.6999999999999229</v>
      </c>
      <c r="C620" s="13">
        <f>IF(B620&lt;CALCULATIONS!$M$9,Alfa1*SIN(miia*B620)-Alfa2*SIN(miib*B620),CURRENTX)</f>
        <v>-56.297913514466224</v>
      </c>
      <c r="D620" s="14">
        <f>IF(B620&lt;CALCULATIONS!$M$9,-(Alfa1*COS(miia*B620)-Alfa2*COS(miib*B620)),CURRENTY)</f>
        <v>-31.941052073016863</v>
      </c>
      <c r="G620">
        <f t="shared" si="43"/>
        <v>570</v>
      </c>
      <c r="H620">
        <f t="shared" si="41"/>
        <v>5.6999999999999229</v>
      </c>
      <c r="I620" s="13">
        <f>IF(H620&lt;CALCULATIONS!$M$9,Aktina*SIN(epsilon*H620)*COS(D*H620),Aktina*SIN(epsilon*XRONOS)*COS(D*XRONOS))</f>
        <v>45.74311691021822</v>
      </c>
      <c r="J620" s="14">
        <f>IF(H620&lt;CALCULATIONS!$M$9,Aktina*COS(epsilon*H620)*COS(D*H620),Aktina*COS(epsilon*XRONOS)*COS(D*XRONOS))</f>
        <v>-11.507920874332966</v>
      </c>
    </row>
    <row r="621" spans="1:10">
      <c r="A621">
        <f t="shared" si="42"/>
        <v>571</v>
      </c>
      <c r="B621">
        <f t="shared" si="40"/>
        <v>5.7099999999999227</v>
      </c>
      <c r="C621" s="13">
        <f>IF(B621&lt;CALCULATIONS!$M$9,Alfa1*SIN(miia*B621)-Alfa2*SIN(miib*B621),CURRENTX)</f>
        <v>-56.297913514466224</v>
      </c>
      <c r="D621" s="14">
        <f>IF(B621&lt;CALCULATIONS!$M$9,-(Alfa1*COS(miia*B621)-Alfa2*COS(miib*B621)),CURRENTY)</f>
        <v>-31.941052073016863</v>
      </c>
      <c r="G621">
        <f t="shared" si="43"/>
        <v>571</v>
      </c>
      <c r="H621">
        <f t="shared" si="41"/>
        <v>5.7099999999999227</v>
      </c>
      <c r="I621" s="13">
        <f>IF(H621&lt;CALCULATIONS!$M$9,Aktina*SIN(epsilon*H621)*COS(D*H621),Aktina*SIN(epsilon*XRONOS)*COS(D*XRONOS))</f>
        <v>45.74311691021822</v>
      </c>
      <c r="J621" s="14">
        <f>IF(H621&lt;CALCULATIONS!$M$9,Aktina*COS(epsilon*H621)*COS(D*H621),Aktina*COS(epsilon*XRONOS)*COS(D*XRONOS))</f>
        <v>-11.507920874332966</v>
      </c>
    </row>
    <row r="622" spans="1:10">
      <c r="A622">
        <f t="shared" si="42"/>
        <v>572</v>
      </c>
      <c r="B622">
        <f t="shared" si="40"/>
        <v>5.7199999999999225</v>
      </c>
      <c r="C622" s="13">
        <f>IF(B622&lt;CALCULATIONS!$M$9,Alfa1*SIN(miia*B622)-Alfa2*SIN(miib*B622),CURRENTX)</f>
        <v>-56.297913514466224</v>
      </c>
      <c r="D622" s="14">
        <f>IF(B622&lt;CALCULATIONS!$M$9,-(Alfa1*COS(miia*B622)-Alfa2*COS(miib*B622)),CURRENTY)</f>
        <v>-31.941052073016863</v>
      </c>
      <c r="G622">
        <f t="shared" si="43"/>
        <v>572</v>
      </c>
      <c r="H622">
        <f t="shared" si="41"/>
        <v>5.7199999999999225</v>
      </c>
      <c r="I622" s="13">
        <f>IF(H622&lt;CALCULATIONS!$M$9,Aktina*SIN(epsilon*H622)*COS(D*H622),Aktina*SIN(epsilon*XRONOS)*COS(D*XRONOS))</f>
        <v>45.74311691021822</v>
      </c>
      <c r="J622" s="14">
        <f>IF(H622&lt;CALCULATIONS!$M$9,Aktina*COS(epsilon*H622)*COS(D*H622),Aktina*COS(epsilon*XRONOS)*COS(D*XRONOS))</f>
        <v>-11.507920874332966</v>
      </c>
    </row>
    <row r="623" spans="1:10">
      <c r="A623">
        <f t="shared" si="42"/>
        <v>573</v>
      </c>
      <c r="B623">
        <f t="shared" si="40"/>
        <v>5.7299999999999223</v>
      </c>
      <c r="C623" s="13">
        <f>IF(B623&lt;CALCULATIONS!$M$9,Alfa1*SIN(miia*B623)-Alfa2*SIN(miib*B623),CURRENTX)</f>
        <v>-56.297913514466224</v>
      </c>
      <c r="D623" s="14">
        <f>IF(B623&lt;CALCULATIONS!$M$9,-(Alfa1*COS(miia*B623)-Alfa2*COS(miib*B623)),CURRENTY)</f>
        <v>-31.941052073016863</v>
      </c>
      <c r="G623">
        <f t="shared" si="43"/>
        <v>573</v>
      </c>
      <c r="H623">
        <f t="shared" si="41"/>
        <v>5.7299999999999223</v>
      </c>
      <c r="I623" s="13">
        <f>IF(H623&lt;CALCULATIONS!$M$9,Aktina*SIN(epsilon*H623)*COS(D*H623),Aktina*SIN(epsilon*XRONOS)*COS(D*XRONOS))</f>
        <v>45.74311691021822</v>
      </c>
      <c r="J623" s="14">
        <f>IF(H623&lt;CALCULATIONS!$M$9,Aktina*COS(epsilon*H623)*COS(D*H623),Aktina*COS(epsilon*XRONOS)*COS(D*XRONOS))</f>
        <v>-11.507920874332966</v>
      </c>
    </row>
    <row r="624" spans="1:10">
      <c r="A624">
        <f t="shared" si="42"/>
        <v>574</v>
      </c>
      <c r="B624">
        <f t="shared" si="40"/>
        <v>5.7399999999999221</v>
      </c>
      <c r="C624" s="13">
        <f>IF(B624&lt;CALCULATIONS!$M$9,Alfa1*SIN(miia*B624)-Alfa2*SIN(miib*B624),CURRENTX)</f>
        <v>-56.297913514466224</v>
      </c>
      <c r="D624" s="14">
        <f>IF(B624&lt;CALCULATIONS!$M$9,-(Alfa1*COS(miia*B624)-Alfa2*COS(miib*B624)),CURRENTY)</f>
        <v>-31.941052073016863</v>
      </c>
      <c r="G624">
        <f t="shared" si="43"/>
        <v>574</v>
      </c>
      <c r="H624">
        <f t="shared" si="41"/>
        <v>5.7399999999999221</v>
      </c>
      <c r="I624" s="13">
        <f>IF(H624&lt;CALCULATIONS!$M$9,Aktina*SIN(epsilon*H624)*COS(D*H624),Aktina*SIN(epsilon*XRONOS)*COS(D*XRONOS))</f>
        <v>45.74311691021822</v>
      </c>
      <c r="J624" s="14">
        <f>IF(H624&lt;CALCULATIONS!$M$9,Aktina*COS(epsilon*H624)*COS(D*H624),Aktina*COS(epsilon*XRONOS)*COS(D*XRONOS))</f>
        <v>-11.507920874332966</v>
      </c>
    </row>
    <row r="625" spans="1:10">
      <c r="A625">
        <f t="shared" si="42"/>
        <v>575</v>
      </c>
      <c r="B625">
        <f t="shared" si="40"/>
        <v>5.7499999999999218</v>
      </c>
      <c r="C625" s="13">
        <f>IF(B625&lt;CALCULATIONS!$M$9,Alfa1*SIN(miia*B625)-Alfa2*SIN(miib*B625),CURRENTX)</f>
        <v>-56.297913514466224</v>
      </c>
      <c r="D625" s="14">
        <f>IF(B625&lt;CALCULATIONS!$M$9,-(Alfa1*COS(miia*B625)-Alfa2*COS(miib*B625)),CURRENTY)</f>
        <v>-31.941052073016863</v>
      </c>
      <c r="G625">
        <f t="shared" si="43"/>
        <v>575</v>
      </c>
      <c r="H625">
        <f t="shared" si="41"/>
        <v>5.7499999999999218</v>
      </c>
      <c r="I625" s="13">
        <f>IF(H625&lt;CALCULATIONS!$M$9,Aktina*SIN(epsilon*H625)*COS(D*H625),Aktina*SIN(epsilon*XRONOS)*COS(D*XRONOS))</f>
        <v>45.74311691021822</v>
      </c>
      <c r="J625" s="14">
        <f>IF(H625&lt;CALCULATIONS!$M$9,Aktina*COS(epsilon*H625)*COS(D*H625),Aktina*COS(epsilon*XRONOS)*COS(D*XRONOS))</f>
        <v>-11.507920874332966</v>
      </c>
    </row>
    <row r="626" spans="1:10">
      <c r="A626">
        <f t="shared" si="42"/>
        <v>576</v>
      </c>
      <c r="B626">
        <f t="shared" si="40"/>
        <v>5.7599999999999216</v>
      </c>
      <c r="C626" s="13">
        <f>IF(B626&lt;CALCULATIONS!$M$9,Alfa1*SIN(miia*B626)-Alfa2*SIN(miib*B626),CURRENTX)</f>
        <v>-56.297913514466224</v>
      </c>
      <c r="D626" s="14">
        <f>IF(B626&lt;CALCULATIONS!$M$9,-(Alfa1*COS(miia*B626)-Alfa2*COS(miib*B626)),CURRENTY)</f>
        <v>-31.941052073016863</v>
      </c>
      <c r="G626">
        <f t="shared" si="43"/>
        <v>576</v>
      </c>
      <c r="H626">
        <f t="shared" si="41"/>
        <v>5.7599999999999216</v>
      </c>
      <c r="I626" s="13">
        <f>IF(H626&lt;CALCULATIONS!$M$9,Aktina*SIN(epsilon*H626)*COS(D*H626),Aktina*SIN(epsilon*XRONOS)*COS(D*XRONOS))</f>
        <v>45.74311691021822</v>
      </c>
      <c r="J626" s="14">
        <f>IF(H626&lt;CALCULATIONS!$M$9,Aktina*COS(epsilon*H626)*COS(D*H626),Aktina*COS(epsilon*XRONOS)*COS(D*XRONOS))</f>
        <v>-11.507920874332966</v>
      </c>
    </row>
    <row r="627" spans="1:10">
      <c r="A627">
        <f t="shared" si="42"/>
        <v>577</v>
      </c>
      <c r="B627">
        <f t="shared" ref="B627:B690" si="44">B626+dt</f>
        <v>5.7699999999999214</v>
      </c>
      <c r="C627" s="13">
        <f>IF(B627&lt;CALCULATIONS!$M$9,Alfa1*SIN(miia*B627)-Alfa2*SIN(miib*B627),CURRENTX)</f>
        <v>-56.297913514466224</v>
      </c>
      <c r="D627" s="14">
        <f>IF(B627&lt;CALCULATIONS!$M$9,-(Alfa1*COS(miia*B627)-Alfa2*COS(miib*B627)),CURRENTY)</f>
        <v>-31.941052073016863</v>
      </c>
      <c r="G627">
        <f t="shared" si="43"/>
        <v>577</v>
      </c>
      <c r="H627">
        <f t="shared" ref="H627:H690" si="45">H626+dt</f>
        <v>5.7699999999999214</v>
      </c>
      <c r="I627" s="13">
        <f>IF(H627&lt;CALCULATIONS!$M$9,Aktina*SIN(epsilon*H627)*COS(D*H627),Aktina*SIN(epsilon*XRONOS)*COS(D*XRONOS))</f>
        <v>45.74311691021822</v>
      </c>
      <c r="J627" s="14">
        <f>IF(H627&lt;CALCULATIONS!$M$9,Aktina*COS(epsilon*H627)*COS(D*H627),Aktina*COS(epsilon*XRONOS)*COS(D*XRONOS))</f>
        <v>-11.507920874332966</v>
      </c>
    </row>
    <row r="628" spans="1:10">
      <c r="A628">
        <f t="shared" ref="A628:A691" si="46">A627+1</f>
        <v>578</v>
      </c>
      <c r="B628">
        <f t="shared" si="44"/>
        <v>5.7799999999999212</v>
      </c>
      <c r="C628" s="13">
        <f>IF(B628&lt;CALCULATIONS!$M$9,Alfa1*SIN(miia*B628)-Alfa2*SIN(miib*B628),CURRENTX)</f>
        <v>-56.297913514466224</v>
      </c>
      <c r="D628" s="14">
        <f>IF(B628&lt;CALCULATIONS!$M$9,-(Alfa1*COS(miia*B628)-Alfa2*COS(miib*B628)),CURRENTY)</f>
        <v>-31.941052073016863</v>
      </c>
      <c r="G628">
        <f t="shared" ref="G628:G691" si="47">G627+1</f>
        <v>578</v>
      </c>
      <c r="H628">
        <f t="shared" si="45"/>
        <v>5.7799999999999212</v>
      </c>
      <c r="I628" s="13">
        <f>IF(H628&lt;CALCULATIONS!$M$9,Aktina*SIN(epsilon*H628)*COS(D*H628),Aktina*SIN(epsilon*XRONOS)*COS(D*XRONOS))</f>
        <v>45.74311691021822</v>
      </c>
      <c r="J628" s="14">
        <f>IF(H628&lt;CALCULATIONS!$M$9,Aktina*COS(epsilon*H628)*COS(D*H628),Aktina*COS(epsilon*XRONOS)*COS(D*XRONOS))</f>
        <v>-11.507920874332966</v>
      </c>
    </row>
    <row r="629" spans="1:10">
      <c r="A629">
        <f t="shared" si="46"/>
        <v>579</v>
      </c>
      <c r="B629">
        <f t="shared" si="44"/>
        <v>5.789999999999921</v>
      </c>
      <c r="C629" s="13">
        <f>IF(B629&lt;CALCULATIONS!$M$9,Alfa1*SIN(miia*B629)-Alfa2*SIN(miib*B629),CURRENTX)</f>
        <v>-56.297913514466224</v>
      </c>
      <c r="D629" s="14">
        <f>IF(B629&lt;CALCULATIONS!$M$9,-(Alfa1*COS(miia*B629)-Alfa2*COS(miib*B629)),CURRENTY)</f>
        <v>-31.941052073016863</v>
      </c>
      <c r="G629">
        <f t="shared" si="47"/>
        <v>579</v>
      </c>
      <c r="H629">
        <f t="shared" si="45"/>
        <v>5.789999999999921</v>
      </c>
      <c r="I629" s="13">
        <f>IF(H629&lt;CALCULATIONS!$M$9,Aktina*SIN(epsilon*H629)*COS(D*H629),Aktina*SIN(epsilon*XRONOS)*COS(D*XRONOS))</f>
        <v>45.74311691021822</v>
      </c>
      <c r="J629" s="14">
        <f>IF(H629&lt;CALCULATIONS!$M$9,Aktina*COS(epsilon*H629)*COS(D*H629),Aktina*COS(epsilon*XRONOS)*COS(D*XRONOS))</f>
        <v>-11.507920874332966</v>
      </c>
    </row>
    <row r="630" spans="1:10">
      <c r="A630">
        <f t="shared" si="46"/>
        <v>580</v>
      </c>
      <c r="B630">
        <f t="shared" si="44"/>
        <v>5.7999999999999208</v>
      </c>
      <c r="C630" s="13">
        <f>IF(B630&lt;CALCULATIONS!$M$9,Alfa1*SIN(miia*B630)-Alfa2*SIN(miib*B630),CURRENTX)</f>
        <v>-56.297913514466224</v>
      </c>
      <c r="D630" s="14">
        <f>IF(B630&lt;CALCULATIONS!$M$9,-(Alfa1*COS(miia*B630)-Alfa2*COS(miib*B630)),CURRENTY)</f>
        <v>-31.941052073016863</v>
      </c>
      <c r="G630">
        <f t="shared" si="47"/>
        <v>580</v>
      </c>
      <c r="H630">
        <f t="shared" si="45"/>
        <v>5.7999999999999208</v>
      </c>
      <c r="I630" s="13">
        <f>IF(H630&lt;CALCULATIONS!$M$9,Aktina*SIN(epsilon*H630)*COS(D*H630),Aktina*SIN(epsilon*XRONOS)*COS(D*XRONOS))</f>
        <v>45.74311691021822</v>
      </c>
      <c r="J630" s="14">
        <f>IF(H630&lt;CALCULATIONS!$M$9,Aktina*COS(epsilon*H630)*COS(D*H630),Aktina*COS(epsilon*XRONOS)*COS(D*XRONOS))</f>
        <v>-11.507920874332966</v>
      </c>
    </row>
    <row r="631" spans="1:10">
      <c r="A631">
        <f t="shared" si="46"/>
        <v>581</v>
      </c>
      <c r="B631">
        <f t="shared" si="44"/>
        <v>5.8099999999999206</v>
      </c>
      <c r="C631" s="13">
        <f>IF(B631&lt;CALCULATIONS!$M$9,Alfa1*SIN(miia*B631)-Alfa2*SIN(miib*B631),CURRENTX)</f>
        <v>-56.297913514466224</v>
      </c>
      <c r="D631" s="14">
        <f>IF(B631&lt;CALCULATIONS!$M$9,-(Alfa1*COS(miia*B631)-Alfa2*COS(miib*B631)),CURRENTY)</f>
        <v>-31.941052073016863</v>
      </c>
      <c r="G631">
        <f t="shared" si="47"/>
        <v>581</v>
      </c>
      <c r="H631">
        <f t="shared" si="45"/>
        <v>5.8099999999999206</v>
      </c>
      <c r="I631" s="13">
        <f>IF(H631&lt;CALCULATIONS!$M$9,Aktina*SIN(epsilon*H631)*COS(D*H631),Aktina*SIN(epsilon*XRONOS)*COS(D*XRONOS))</f>
        <v>45.74311691021822</v>
      </c>
      <c r="J631" s="14">
        <f>IF(H631&lt;CALCULATIONS!$M$9,Aktina*COS(epsilon*H631)*COS(D*H631),Aktina*COS(epsilon*XRONOS)*COS(D*XRONOS))</f>
        <v>-11.507920874332966</v>
      </c>
    </row>
    <row r="632" spans="1:10">
      <c r="A632">
        <f t="shared" si="46"/>
        <v>582</v>
      </c>
      <c r="B632">
        <f t="shared" si="44"/>
        <v>5.8199999999999203</v>
      </c>
      <c r="C632" s="13">
        <f>IF(B632&lt;CALCULATIONS!$M$9,Alfa1*SIN(miia*B632)-Alfa2*SIN(miib*B632),CURRENTX)</f>
        <v>-56.297913514466224</v>
      </c>
      <c r="D632" s="14">
        <f>IF(B632&lt;CALCULATIONS!$M$9,-(Alfa1*COS(miia*B632)-Alfa2*COS(miib*B632)),CURRENTY)</f>
        <v>-31.941052073016863</v>
      </c>
      <c r="G632">
        <f t="shared" si="47"/>
        <v>582</v>
      </c>
      <c r="H632">
        <f t="shared" si="45"/>
        <v>5.8199999999999203</v>
      </c>
      <c r="I632" s="13">
        <f>IF(H632&lt;CALCULATIONS!$M$9,Aktina*SIN(epsilon*H632)*COS(D*H632),Aktina*SIN(epsilon*XRONOS)*COS(D*XRONOS))</f>
        <v>45.74311691021822</v>
      </c>
      <c r="J632" s="14">
        <f>IF(H632&lt;CALCULATIONS!$M$9,Aktina*COS(epsilon*H632)*COS(D*H632),Aktina*COS(epsilon*XRONOS)*COS(D*XRONOS))</f>
        <v>-11.507920874332966</v>
      </c>
    </row>
    <row r="633" spans="1:10">
      <c r="A633">
        <f t="shared" si="46"/>
        <v>583</v>
      </c>
      <c r="B633">
        <f t="shared" si="44"/>
        <v>5.8299999999999201</v>
      </c>
      <c r="C633" s="13">
        <f>IF(B633&lt;CALCULATIONS!$M$9,Alfa1*SIN(miia*B633)-Alfa2*SIN(miib*B633),CURRENTX)</f>
        <v>-56.297913514466224</v>
      </c>
      <c r="D633" s="14">
        <f>IF(B633&lt;CALCULATIONS!$M$9,-(Alfa1*COS(miia*B633)-Alfa2*COS(miib*B633)),CURRENTY)</f>
        <v>-31.941052073016863</v>
      </c>
      <c r="G633">
        <f t="shared" si="47"/>
        <v>583</v>
      </c>
      <c r="H633">
        <f t="shared" si="45"/>
        <v>5.8299999999999201</v>
      </c>
      <c r="I633" s="13">
        <f>IF(H633&lt;CALCULATIONS!$M$9,Aktina*SIN(epsilon*H633)*COS(D*H633),Aktina*SIN(epsilon*XRONOS)*COS(D*XRONOS))</f>
        <v>45.74311691021822</v>
      </c>
      <c r="J633" s="14">
        <f>IF(H633&lt;CALCULATIONS!$M$9,Aktina*COS(epsilon*H633)*COS(D*H633),Aktina*COS(epsilon*XRONOS)*COS(D*XRONOS))</f>
        <v>-11.507920874332966</v>
      </c>
    </row>
    <row r="634" spans="1:10">
      <c r="A634">
        <f t="shared" si="46"/>
        <v>584</v>
      </c>
      <c r="B634">
        <f t="shared" si="44"/>
        <v>5.8399999999999199</v>
      </c>
      <c r="C634" s="13">
        <f>IF(B634&lt;CALCULATIONS!$M$9,Alfa1*SIN(miia*B634)-Alfa2*SIN(miib*B634),CURRENTX)</f>
        <v>-56.297913514466224</v>
      </c>
      <c r="D634" s="14">
        <f>IF(B634&lt;CALCULATIONS!$M$9,-(Alfa1*COS(miia*B634)-Alfa2*COS(miib*B634)),CURRENTY)</f>
        <v>-31.941052073016863</v>
      </c>
      <c r="G634">
        <f t="shared" si="47"/>
        <v>584</v>
      </c>
      <c r="H634">
        <f t="shared" si="45"/>
        <v>5.8399999999999199</v>
      </c>
      <c r="I634" s="13">
        <f>IF(H634&lt;CALCULATIONS!$M$9,Aktina*SIN(epsilon*H634)*COS(D*H634),Aktina*SIN(epsilon*XRONOS)*COS(D*XRONOS))</f>
        <v>45.74311691021822</v>
      </c>
      <c r="J634" s="14">
        <f>IF(H634&lt;CALCULATIONS!$M$9,Aktina*COS(epsilon*H634)*COS(D*H634),Aktina*COS(epsilon*XRONOS)*COS(D*XRONOS))</f>
        <v>-11.507920874332966</v>
      </c>
    </row>
    <row r="635" spans="1:10">
      <c r="A635">
        <f t="shared" si="46"/>
        <v>585</v>
      </c>
      <c r="B635">
        <f t="shared" si="44"/>
        <v>5.8499999999999197</v>
      </c>
      <c r="C635" s="13">
        <f>IF(B635&lt;CALCULATIONS!$M$9,Alfa1*SIN(miia*B635)-Alfa2*SIN(miib*B635),CURRENTX)</f>
        <v>-56.297913514466224</v>
      </c>
      <c r="D635" s="14">
        <f>IF(B635&lt;CALCULATIONS!$M$9,-(Alfa1*COS(miia*B635)-Alfa2*COS(miib*B635)),CURRENTY)</f>
        <v>-31.941052073016863</v>
      </c>
      <c r="G635">
        <f t="shared" si="47"/>
        <v>585</v>
      </c>
      <c r="H635">
        <f t="shared" si="45"/>
        <v>5.8499999999999197</v>
      </c>
      <c r="I635" s="13">
        <f>IF(H635&lt;CALCULATIONS!$M$9,Aktina*SIN(epsilon*H635)*COS(D*H635),Aktina*SIN(epsilon*XRONOS)*COS(D*XRONOS))</f>
        <v>45.74311691021822</v>
      </c>
      <c r="J635" s="14">
        <f>IF(H635&lt;CALCULATIONS!$M$9,Aktina*COS(epsilon*H635)*COS(D*H635),Aktina*COS(epsilon*XRONOS)*COS(D*XRONOS))</f>
        <v>-11.507920874332966</v>
      </c>
    </row>
    <row r="636" spans="1:10">
      <c r="A636">
        <f t="shared" si="46"/>
        <v>586</v>
      </c>
      <c r="B636">
        <f t="shared" si="44"/>
        <v>5.8599999999999195</v>
      </c>
      <c r="C636" s="13">
        <f>IF(B636&lt;CALCULATIONS!$M$9,Alfa1*SIN(miia*B636)-Alfa2*SIN(miib*B636),CURRENTX)</f>
        <v>-56.297913514466224</v>
      </c>
      <c r="D636" s="14">
        <f>IF(B636&lt;CALCULATIONS!$M$9,-(Alfa1*COS(miia*B636)-Alfa2*COS(miib*B636)),CURRENTY)</f>
        <v>-31.941052073016863</v>
      </c>
      <c r="G636">
        <f t="shared" si="47"/>
        <v>586</v>
      </c>
      <c r="H636">
        <f t="shared" si="45"/>
        <v>5.8599999999999195</v>
      </c>
      <c r="I636" s="13">
        <f>IF(H636&lt;CALCULATIONS!$M$9,Aktina*SIN(epsilon*H636)*COS(D*H636),Aktina*SIN(epsilon*XRONOS)*COS(D*XRONOS))</f>
        <v>45.74311691021822</v>
      </c>
      <c r="J636" s="14">
        <f>IF(H636&lt;CALCULATIONS!$M$9,Aktina*COS(epsilon*H636)*COS(D*H636),Aktina*COS(epsilon*XRONOS)*COS(D*XRONOS))</f>
        <v>-11.507920874332966</v>
      </c>
    </row>
    <row r="637" spans="1:10">
      <c r="A637">
        <f t="shared" si="46"/>
        <v>587</v>
      </c>
      <c r="B637">
        <f t="shared" si="44"/>
        <v>5.8699999999999193</v>
      </c>
      <c r="C637" s="13">
        <f>IF(B637&lt;CALCULATIONS!$M$9,Alfa1*SIN(miia*B637)-Alfa2*SIN(miib*B637),CURRENTX)</f>
        <v>-56.297913514466224</v>
      </c>
      <c r="D637" s="14">
        <f>IF(B637&lt;CALCULATIONS!$M$9,-(Alfa1*COS(miia*B637)-Alfa2*COS(miib*B637)),CURRENTY)</f>
        <v>-31.941052073016863</v>
      </c>
      <c r="G637">
        <f t="shared" si="47"/>
        <v>587</v>
      </c>
      <c r="H637">
        <f t="shared" si="45"/>
        <v>5.8699999999999193</v>
      </c>
      <c r="I637" s="13">
        <f>IF(H637&lt;CALCULATIONS!$M$9,Aktina*SIN(epsilon*H637)*COS(D*H637),Aktina*SIN(epsilon*XRONOS)*COS(D*XRONOS))</f>
        <v>45.74311691021822</v>
      </c>
      <c r="J637" s="14">
        <f>IF(H637&lt;CALCULATIONS!$M$9,Aktina*COS(epsilon*H637)*COS(D*H637),Aktina*COS(epsilon*XRONOS)*COS(D*XRONOS))</f>
        <v>-11.507920874332966</v>
      </c>
    </row>
    <row r="638" spans="1:10">
      <c r="A638">
        <f t="shared" si="46"/>
        <v>588</v>
      </c>
      <c r="B638">
        <f t="shared" si="44"/>
        <v>5.8799999999999191</v>
      </c>
      <c r="C638" s="13">
        <f>IF(B638&lt;CALCULATIONS!$M$9,Alfa1*SIN(miia*B638)-Alfa2*SIN(miib*B638),CURRENTX)</f>
        <v>-56.297913514466224</v>
      </c>
      <c r="D638" s="14">
        <f>IF(B638&lt;CALCULATIONS!$M$9,-(Alfa1*COS(miia*B638)-Alfa2*COS(miib*B638)),CURRENTY)</f>
        <v>-31.941052073016863</v>
      </c>
      <c r="G638">
        <f t="shared" si="47"/>
        <v>588</v>
      </c>
      <c r="H638">
        <f t="shared" si="45"/>
        <v>5.8799999999999191</v>
      </c>
      <c r="I638" s="13">
        <f>IF(H638&lt;CALCULATIONS!$M$9,Aktina*SIN(epsilon*H638)*COS(D*H638),Aktina*SIN(epsilon*XRONOS)*COS(D*XRONOS))</f>
        <v>45.74311691021822</v>
      </c>
      <c r="J638" s="14">
        <f>IF(H638&lt;CALCULATIONS!$M$9,Aktina*COS(epsilon*H638)*COS(D*H638),Aktina*COS(epsilon*XRONOS)*COS(D*XRONOS))</f>
        <v>-11.507920874332966</v>
      </c>
    </row>
    <row r="639" spans="1:10">
      <c r="A639">
        <f t="shared" si="46"/>
        <v>589</v>
      </c>
      <c r="B639">
        <f t="shared" si="44"/>
        <v>5.8899999999999189</v>
      </c>
      <c r="C639" s="13">
        <f>IF(B639&lt;CALCULATIONS!$M$9,Alfa1*SIN(miia*B639)-Alfa2*SIN(miib*B639),CURRENTX)</f>
        <v>-56.297913514466224</v>
      </c>
      <c r="D639" s="14">
        <f>IF(B639&lt;CALCULATIONS!$M$9,-(Alfa1*COS(miia*B639)-Alfa2*COS(miib*B639)),CURRENTY)</f>
        <v>-31.941052073016863</v>
      </c>
      <c r="G639">
        <f t="shared" si="47"/>
        <v>589</v>
      </c>
      <c r="H639">
        <f t="shared" si="45"/>
        <v>5.8899999999999189</v>
      </c>
      <c r="I639" s="13">
        <f>IF(H639&lt;CALCULATIONS!$M$9,Aktina*SIN(epsilon*H639)*COS(D*H639),Aktina*SIN(epsilon*XRONOS)*COS(D*XRONOS))</f>
        <v>45.74311691021822</v>
      </c>
      <c r="J639" s="14">
        <f>IF(H639&lt;CALCULATIONS!$M$9,Aktina*COS(epsilon*H639)*COS(D*H639),Aktina*COS(epsilon*XRONOS)*COS(D*XRONOS))</f>
        <v>-11.507920874332966</v>
      </c>
    </row>
    <row r="640" spans="1:10">
      <c r="A640">
        <f t="shared" si="46"/>
        <v>590</v>
      </c>
      <c r="B640">
        <f t="shared" si="44"/>
        <v>5.8999999999999186</v>
      </c>
      <c r="C640" s="13">
        <f>IF(B640&lt;CALCULATIONS!$M$9,Alfa1*SIN(miia*B640)-Alfa2*SIN(miib*B640),CURRENTX)</f>
        <v>-56.297913514466224</v>
      </c>
      <c r="D640" s="14">
        <f>IF(B640&lt;CALCULATIONS!$M$9,-(Alfa1*COS(miia*B640)-Alfa2*COS(miib*B640)),CURRENTY)</f>
        <v>-31.941052073016863</v>
      </c>
      <c r="G640">
        <f t="shared" si="47"/>
        <v>590</v>
      </c>
      <c r="H640">
        <f t="shared" si="45"/>
        <v>5.8999999999999186</v>
      </c>
      <c r="I640" s="13">
        <f>IF(H640&lt;CALCULATIONS!$M$9,Aktina*SIN(epsilon*H640)*COS(D*H640),Aktina*SIN(epsilon*XRONOS)*COS(D*XRONOS))</f>
        <v>45.74311691021822</v>
      </c>
      <c r="J640" s="14">
        <f>IF(H640&lt;CALCULATIONS!$M$9,Aktina*COS(epsilon*H640)*COS(D*H640),Aktina*COS(epsilon*XRONOS)*COS(D*XRONOS))</f>
        <v>-11.507920874332966</v>
      </c>
    </row>
    <row r="641" spans="1:10">
      <c r="A641">
        <f t="shared" si="46"/>
        <v>591</v>
      </c>
      <c r="B641">
        <f t="shared" si="44"/>
        <v>5.9099999999999184</v>
      </c>
      <c r="C641" s="13">
        <f>IF(B641&lt;CALCULATIONS!$M$9,Alfa1*SIN(miia*B641)-Alfa2*SIN(miib*B641),CURRENTX)</f>
        <v>-56.297913514466224</v>
      </c>
      <c r="D641" s="14">
        <f>IF(B641&lt;CALCULATIONS!$M$9,-(Alfa1*COS(miia*B641)-Alfa2*COS(miib*B641)),CURRENTY)</f>
        <v>-31.941052073016863</v>
      </c>
      <c r="G641">
        <f t="shared" si="47"/>
        <v>591</v>
      </c>
      <c r="H641">
        <f t="shared" si="45"/>
        <v>5.9099999999999184</v>
      </c>
      <c r="I641" s="13">
        <f>IF(H641&lt;CALCULATIONS!$M$9,Aktina*SIN(epsilon*H641)*COS(D*H641),Aktina*SIN(epsilon*XRONOS)*COS(D*XRONOS))</f>
        <v>45.74311691021822</v>
      </c>
      <c r="J641" s="14">
        <f>IF(H641&lt;CALCULATIONS!$M$9,Aktina*COS(epsilon*H641)*COS(D*H641),Aktina*COS(epsilon*XRONOS)*COS(D*XRONOS))</f>
        <v>-11.507920874332966</v>
      </c>
    </row>
    <row r="642" spans="1:10">
      <c r="A642">
        <f t="shared" si="46"/>
        <v>592</v>
      </c>
      <c r="B642">
        <f t="shared" si="44"/>
        <v>5.9199999999999182</v>
      </c>
      <c r="C642" s="13">
        <f>IF(B642&lt;CALCULATIONS!$M$9,Alfa1*SIN(miia*B642)-Alfa2*SIN(miib*B642),CURRENTX)</f>
        <v>-56.297913514466224</v>
      </c>
      <c r="D642" s="14">
        <f>IF(B642&lt;CALCULATIONS!$M$9,-(Alfa1*COS(miia*B642)-Alfa2*COS(miib*B642)),CURRENTY)</f>
        <v>-31.941052073016863</v>
      </c>
      <c r="G642">
        <f t="shared" si="47"/>
        <v>592</v>
      </c>
      <c r="H642">
        <f t="shared" si="45"/>
        <v>5.9199999999999182</v>
      </c>
      <c r="I642" s="13">
        <f>IF(H642&lt;CALCULATIONS!$M$9,Aktina*SIN(epsilon*H642)*COS(D*H642),Aktina*SIN(epsilon*XRONOS)*COS(D*XRONOS))</f>
        <v>45.74311691021822</v>
      </c>
      <c r="J642" s="14">
        <f>IF(H642&lt;CALCULATIONS!$M$9,Aktina*COS(epsilon*H642)*COS(D*H642),Aktina*COS(epsilon*XRONOS)*COS(D*XRONOS))</f>
        <v>-11.507920874332966</v>
      </c>
    </row>
    <row r="643" spans="1:10">
      <c r="A643">
        <f t="shared" si="46"/>
        <v>593</v>
      </c>
      <c r="B643">
        <f t="shared" si="44"/>
        <v>5.929999999999918</v>
      </c>
      <c r="C643" s="13">
        <f>IF(B643&lt;CALCULATIONS!$M$9,Alfa1*SIN(miia*B643)-Alfa2*SIN(miib*B643),CURRENTX)</f>
        <v>-56.297913514466224</v>
      </c>
      <c r="D643" s="14">
        <f>IF(B643&lt;CALCULATIONS!$M$9,-(Alfa1*COS(miia*B643)-Alfa2*COS(miib*B643)),CURRENTY)</f>
        <v>-31.941052073016863</v>
      </c>
      <c r="G643">
        <f t="shared" si="47"/>
        <v>593</v>
      </c>
      <c r="H643">
        <f t="shared" si="45"/>
        <v>5.929999999999918</v>
      </c>
      <c r="I643" s="13">
        <f>IF(H643&lt;CALCULATIONS!$M$9,Aktina*SIN(epsilon*H643)*COS(D*H643),Aktina*SIN(epsilon*XRONOS)*COS(D*XRONOS))</f>
        <v>45.74311691021822</v>
      </c>
      <c r="J643" s="14">
        <f>IF(H643&lt;CALCULATIONS!$M$9,Aktina*COS(epsilon*H643)*COS(D*H643),Aktina*COS(epsilon*XRONOS)*COS(D*XRONOS))</f>
        <v>-11.507920874332966</v>
      </c>
    </row>
    <row r="644" spans="1:10">
      <c r="A644">
        <f t="shared" si="46"/>
        <v>594</v>
      </c>
      <c r="B644">
        <f t="shared" si="44"/>
        <v>5.9399999999999178</v>
      </c>
      <c r="C644" s="13">
        <f>IF(B644&lt;CALCULATIONS!$M$9,Alfa1*SIN(miia*B644)-Alfa2*SIN(miib*B644),CURRENTX)</f>
        <v>-56.297913514466224</v>
      </c>
      <c r="D644" s="14">
        <f>IF(B644&lt;CALCULATIONS!$M$9,-(Alfa1*COS(miia*B644)-Alfa2*COS(miib*B644)),CURRENTY)</f>
        <v>-31.941052073016863</v>
      </c>
      <c r="G644">
        <f t="shared" si="47"/>
        <v>594</v>
      </c>
      <c r="H644">
        <f t="shared" si="45"/>
        <v>5.9399999999999178</v>
      </c>
      <c r="I644" s="13">
        <f>IF(H644&lt;CALCULATIONS!$M$9,Aktina*SIN(epsilon*H644)*COS(D*H644),Aktina*SIN(epsilon*XRONOS)*COS(D*XRONOS))</f>
        <v>45.74311691021822</v>
      </c>
      <c r="J644" s="14">
        <f>IF(H644&lt;CALCULATIONS!$M$9,Aktina*COS(epsilon*H644)*COS(D*H644),Aktina*COS(epsilon*XRONOS)*COS(D*XRONOS))</f>
        <v>-11.507920874332966</v>
      </c>
    </row>
    <row r="645" spans="1:10">
      <c r="A645">
        <f t="shared" si="46"/>
        <v>595</v>
      </c>
      <c r="B645">
        <f t="shared" si="44"/>
        <v>5.9499999999999176</v>
      </c>
      <c r="C645" s="13">
        <f>IF(B645&lt;CALCULATIONS!$M$9,Alfa1*SIN(miia*B645)-Alfa2*SIN(miib*B645),CURRENTX)</f>
        <v>-56.297913514466224</v>
      </c>
      <c r="D645" s="14">
        <f>IF(B645&lt;CALCULATIONS!$M$9,-(Alfa1*COS(miia*B645)-Alfa2*COS(miib*B645)),CURRENTY)</f>
        <v>-31.941052073016863</v>
      </c>
      <c r="G645">
        <f t="shared" si="47"/>
        <v>595</v>
      </c>
      <c r="H645">
        <f t="shared" si="45"/>
        <v>5.9499999999999176</v>
      </c>
      <c r="I645" s="13">
        <f>IF(H645&lt;CALCULATIONS!$M$9,Aktina*SIN(epsilon*H645)*COS(D*H645),Aktina*SIN(epsilon*XRONOS)*COS(D*XRONOS))</f>
        <v>45.74311691021822</v>
      </c>
      <c r="J645" s="14">
        <f>IF(H645&lt;CALCULATIONS!$M$9,Aktina*COS(epsilon*H645)*COS(D*H645),Aktina*COS(epsilon*XRONOS)*COS(D*XRONOS))</f>
        <v>-11.507920874332966</v>
      </c>
    </row>
    <row r="646" spans="1:10">
      <c r="A646">
        <f t="shared" si="46"/>
        <v>596</v>
      </c>
      <c r="B646">
        <f t="shared" si="44"/>
        <v>5.9599999999999174</v>
      </c>
      <c r="C646" s="13">
        <f>IF(B646&lt;CALCULATIONS!$M$9,Alfa1*SIN(miia*B646)-Alfa2*SIN(miib*B646),CURRENTX)</f>
        <v>-56.297913514466224</v>
      </c>
      <c r="D646" s="14">
        <f>IF(B646&lt;CALCULATIONS!$M$9,-(Alfa1*COS(miia*B646)-Alfa2*COS(miib*B646)),CURRENTY)</f>
        <v>-31.941052073016863</v>
      </c>
      <c r="G646">
        <f t="shared" si="47"/>
        <v>596</v>
      </c>
      <c r="H646">
        <f t="shared" si="45"/>
        <v>5.9599999999999174</v>
      </c>
      <c r="I646" s="13">
        <f>IF(H646&lt;CALCULATIONS!$M$9,Aktina*SIN(epsilon*H646)*COS(D*H646),Aktina*SIN(epsilon*XRONOS)*COS(D*XRONOS))</f>
        <v>45.74311691021822</v>
      </c>
      <c r="J646" s="14">
        <f>IF(H646&lt;CALCULATIONS!$M$9,Aktina*COS(epsilon*H646)*COS(D*H646),Aktina*COS(epsilon*XRONOS)*COS(D*XRONOS))</f>
        <v>-11.507920874332966</v>
      </c>
    </row>
    <row r="647" spans="1:10">
      <c r="A647">
        <f t="shared" si="46"/>
        <v>597</v>
      </c>
      <c r="B647">
        <f t="shared" si="44"/>
        <v>5.9699999999999172</v>
      </c>
      <c r="C647" s="13">
        <f>IF(B647&lt;CALCULATIONS!$M$9,Alfa1*SIN(miia*B647)-Alfa2*SIN(miib*B647),CURRENTX)</f>
        <v>-56.297913514466224</v>
      </c>
      <c r="D647" s="14">
        <f>IF(B647&lt;CALCULATIONS!$M$9,-(Alfa1*COS(miia*B647)-Alfa2*COS(miib*B647)),CURRENTY)</f>
        <v>-31.941052073016863</v>
      </c>
      <c r="G647">
        <f t="shared" si="47"/>
        <v>597</v>
      </c>
      <c r="H647">
        <f t="shared" si="45"/>
        <v>5.9699999999999172</v>
      </c>
      <c r="I647" s="13">
        <f>IF(H647&lt;CALCULATIONS!$M$9,Aktina*SIN(epsilon*H647)*COS(D*H647),Aktina*SIN(epsilon*XRONOS)*COS(D*XRONOS))</f>
        <v>45.74311691021822</v>
      </c>
      <c r="J647" s="14">
        <f>IF(H647&lt;CALCULATIONS!$M$9,Aktina*COS(epsilon*H647)*COS(D*H647),Aktina*COS(epsilon*XRONOS)*COS(D*XRONOS))</f>
        <v>-11.507920874332966</v>
      </c>
    </row>
    <row r="648" spans="1:10">
      <c r="A648">
        <f t="shared" si="46"/>
        <v>598</v>
      </c>
      <c r="B648">
        <f t="shared" si="44"/>
        <v>5.9799999999999169</v>
      </c>
      <c r="C648" s="13">
        <f>IF(B648&lt;CALCULATIONS!$M$9,Alfa1*SIN(miia*B648)-Alfa2*SIN(miib*B648),CURRENTX)</f>
        <v>-56.297913514466224</v>
      </c>
      <c r="D648" s="14">
        <f>IF(B648&lt;CALCULATIONS!$M$9,-(Alfa1*COS(miia*B648)-Alfa2*COS(miib*B648)),CURRENTY)</f>
        <v>-31.941052073016863</v>
      </c>
      <c r="G648">
        <f t="shared" si="47"/>
        <v>598</v>
      </c>
      <c r="H648">
        <f t="shared" si="45"/>
        <v>5.9799999999999169</v>
      </c>
      <c r="I648" s="13">
        <f>IF(H648&lt;CALCULATIONS!$M$9,Aktina*SIN(epsilon*H648)*COS(D*H648),Aktina*SIN(epsilon*XRONOS)*COS(D*XRONOS))</f>
        <v>45.74311691021822</v>
      </c>
      <c r="J648" s="14">
        <f>IF(H648&lt;CALCULATIONS!$M$9,Aktina*COS(epsilon*H648)*COS(D*H648),Aktina*COS(epsilon*XRONOS)*COS(D*XRONOS))</f>
        <v>-11.507920874332966</v>
      </c>
    </row>
    <row r="649" spans="1:10">
      <c r="A649">
        <f t="shared" si="46"/>
        <v>599</v>
      </c>
      <c r="B649">
        <f t="shared" si="44"/>
        <v>5.9899999999999167</v>
      </c>
      <c r="C649" s="13">
        <f>IF(B649&lt;CALCULATIONS!$M$9,Alfa1*SIN(miia*B649)-Alfa2*SIN(miib*B649),CURRENTX)</f>
        <v>-56.297913514466224</v>
      </c>
      <c r="D649" s="14">
        <f>IF(B649&lt;CALCULATIONS!$M$9,-(Alfa1*COS(miia*B649)-Alfa2*COS(miib*B649)),CURRENTY)</f>
        <v>-31.941052073016863</v>
      </c>
      <c r="G649">
        <f t="shared" si="47"/>
        <v>599</v>
      </c>
      <c r="H649">
        <f t="shared" si="45"/>
        <v>5.9899999999999167</v>
      </c>
      <c r="I649" s="13">
        <f>IF(H649&lt;CALCULATIONS!$M$9,Aktina*SIN(epsilon*H649)*COS(D*H649),Aktina*SIN(epsilon*XRONOS)*COS(D*XRONOS))</f>
        <v>45.74311691021822</v>
      </c>
      <c r="J649" s="14">
        <f>IF(H649&lt;CALCULATIONS!$M$9,Aktina*COS(epsilon*H649)*COS(D*H649),Aktina*COS(epsilon*XRONOS)*COS(D*XRONOS))</f>
        <v>-11.507920874332966</v>
      </c>
    </row>
    <row r="650" spans="1:10">
      <c r="A650">
        <f t="shared" si="46"/>
        <v>600</v>
      </c>
      <c r="B650">
        <f t="shared" si="44"/>
        <v>5.9999999999999165</v>
      </c>
      <c r="C650" s="13">
        <f>IF(B650&lt;CALCULATIONS!$M$9,Alfa1*SIN(miia*B650)-Alfa2*SIN(miib*B650),CURRENTX)</f>
        <v>-56.297913514466224</v>
      </c>
      <c r="D650" s="14">
        <f>IF(B650&lt;CALCULATIONS!$M$9,-(Alfa1*COS(miia*B650)-Alfa2*COS(miib*B650)),CURRENTY)</f>
        <v>-31.941052073016863</v>
      </c>
      <c r="G650">
        <f t="shared" si="47"/>
        <v>600</v>
      </c>
      <c r="H650">
        <f t="shared" si="45"/>
        <v>5.9999999999999165</v>
      </c>
      <c r="I650" s="13">
        <f>IF(H650&lt;CALCULATIONS!$M$9,Aktina*SIN(epsilon*H650)*COS(D*H650),Aktina*SIN(epsilon*XRONOS)*COS(D*XRONOS))</f>
        <v>45.74311691021822</v>
      </c>
      <c r="J650" s="14">
        <f>IF(H650&lt;CALCULATIONS!$M$9,Aktina*COS(epsilon*H650)*COS(D*H650),Aktina*COS(epsilon*XRONOS)*COS(D*XRONOS))</f>
        <v>-11.507920874332966</v>
      </c>
    </row>
    <row r="651" spans="1:10">
      <c r="A651">
        <f t="shared" si="46"/>
        <v>601</v>
      </c>
      <c r="B651">
        <f t="shared" si="44"/>
        <v>6.0099999999999163</v>
      </c>
      <c r="C651" s="13">
        <f>IF(B651&lt;CALCULATIONS!$M$9,Alfa1*SIN(miia*B651)-Alfa2*SIN(miib*B651),CURRENTX)</f>
        <v>-56.297913514466224</v>
      </c>
      <c r="D651" s="14">
        <f>IF(B651&lt;CALCULATIONS!$M$9,-(Alfa1*COS(miia*B651)-Alfa2*COS(miib*B651)),CURRENTY)</f>
        <v>-31.941052073016863</v>
      </c>
      <c r="G651">
        <f t="shared" si="47"/>
        <v>601</v>
      </c>
      <c r="H651">
        <f t="shared" si="45"/>
        <v>6.0099999999999163</v>
      </c>
      <c r="I651" s="13">
        <f>IF(H651&lt;CALCULATIONS!$M$9,Aktina*SIN(epsilon*H651)*COS(D*H651),Aktina*SIN(epsilon*XRONOS)*COS(D*XRONOS))</f>
        <v>45.74311691021822</v>
      </c>
      <c r="J651" s="14">
        <f>IF(H651&lt;CALCULATIONS!$M$9,Aktina*COS(epsilon*H651)*COS(D*H651),Aktina*COS(epsilon*XRONOS)*COS(D*XRONOS))</f>
        <v>-11.507920874332966</v>
      </c>
    </row>
    <row r="652" spans="1:10">
      <c r="A652">
        <f t="shared" si="46"/>
        <v>602</v>
      </c>
      <c r="B652">
        <f t="shared" si="44"/>
        <v>6.0199999999999161</v>
      </c>
      <c r="C652" s="13">
        <f>IF(B652&lt;CALCULATIONS!$M$9,Alfa1*SIN(miia*B652)-Alfa2*SIN(miib*B652),CURRENTX)</f>
        <v>-56.297913514466224</v>
      </c>
      <c r="D652" s="14">
        <f>IF(B652&lt;CALCULATIONS!$M$9,-(Alfa1*COS(miia*B652)-Alfa2*COS(miib*B652)),CURRENTY)</f>
        <v>-31.941052073016863</v>
      </c>
      <c r="G652">
        <f t="shared" si="47"/>
        <v>602</v>
      </c>
      <c r="H652">
        <f t="shared" si="45"/>
        <v>6.0199999999999161</v>
      </c>
      <c r="I652" s="13">
        <f>IF(H652&lt;CALCULATIONS!$M$9,Aktina*SIN(epsilon*H652)*COS(D*H652),Aktina*SIN(epsilon*XRONOS)*COS(D*XRONOS))</f>
        <v>45.74311691021822</v>
      </c>
      <c r="J652" s="14">
        <f>IF(H652&lt;CALCULATIONS!$M$9,Aktina*COS(epsilon*H652)*COS(D*H652),Aktina*COS(epsilon*XRONOS)*COS(D*XRONOS))</f>
        <v>-11.507920874332966</v>
      </c>
    </row>
    <row r="653" spans="1:10">
      <c r="A653">
        <f t="shared" si="46"/>
        <v>603</v>
      </c>
      <c r="B653">
        <f t="shared" si="44"/>
        <v>6.0299999999999159</v>
      </c>
      <c r="C653" s="13">
        <f>IF(B653&lt;CALCULATIONS!$M$9,Alfa1*SIN(miia*B653)-Alfa2*SIN(miib*B653),CURRENTX)</f>
        <v>-56.297913514466224</v>
      </c>
      <c r="D653" s="14">
        <f>IF(B653&lt;CALCULATIONS!$M$9,-(Alfa1*COS(miia*B653)-Alfa2*COS(miib*B653)),CURRENTY)</f>
        <v>-31.941052073016863</v>
      </c>
      <c r="G653">
        <f t="shared" si="47"/>
        <v>603</v>
      </c>
      <c r="H653">
        <f t="shared" si="45"/>
        <v>6.0299999999999159</v>
      </c>
      <c r="I653" s="13">
        <f>IF(H653&lt;CALCULATIONS!$M$9,Aktina*SIN(epsilon*H653)*COS(D*H653),Aktina*SIN(epsilon*XRONOS)*COS(D*XRONOS))</f>
        <v>45.74311691021822</v>
      </c>
      <c r="J653" s="14">
        <f>IF(H653&lt;CALCULATIONS!$M$9,Aktina*COS(epsilon*H653)*COS(D*H653),Aktina*COS(epsilon*XRONOS)*COS(D*XRONOS))</f>
        <v>-11.507920874332966</v>
      </c>
    </row>
    <row r="654" spans="1:10">
      <c r="A654">
        <f t="shared" si="46"/>
        <v>604</v>
      </c>
      <c r="B654">
        <f t="shared" si="44"/>
        <v>6.0399999999999157</v>
      </c>
      <c r="C654" s="13">
        <f>IF(B654&lt;CALCULATIONS!$M$9,Alfa1*SIN(miia*B654)-Alfa2*SIN(miib*B654),CURRENTX)</f>
        <v>-56.297913514466224</v>
      </c>
      <c r="D654" s="14">
        <f>IF(B654&lt;CALCULATIONS!$M$9,-(Alfa1*COS(miia*B654)-Alfa2*COS(miib*B654)),CURRENTY)</f>
        <v>-31.941052073016863</v>
      </c>
      <c r="G654">
        <f t="shared" si="47"/>
        <v>604</v>
      </c>
      <c r="H654">
        <f t="shared" si="45"/>
        <v>6.0399999999999157</v>
      </c>
      <c r="I654" s="13">
        <f>IF(H654&lt;CALCULATIONS!$M$9,Aktina*SIN(epsilon*H654)*COS(D*H654),Aktina*SIN(epsilon*XRONOS)*COS(D*XRONOS))</f>
        <v>45.74311691021822</v>
      </c>
      <c r="J654" s="14">
        <f>IF(H654&lt;CALCULATIONS!$M$9,Aktina*COS(epsilon*H654)*COS(D*H654),Aktina*COS(epsilon*XRONOS)*COS(D*XRONOS))</f>
        <v>-11.507920874332966</v>
      </c>
    </row>
    <row r="655" spans="1:10">
      <c r="A655">
        <f t="shared" si="46"/>
        <v>605</v>
      </c>
      <c r="B655">
        <f t="shared" si="44"/>
        <v>6.0499999999999154</v>
      </c>
      <c r="C655" s="13">
        <f>IF(B655&lt;CALCULATIONS!$M$9,Alfa1*SIN(miia*B655)-Alfa2*SIN(miib*B655),CURRENTX)</f>
        <v>-56.297913514466224</v>
      </c>
      <c r="D655" s="14">
        <f>IF(B655&lt;CALCULATIONS!$M$9,-(Alfa1*COS(miia*B655)-Alfa2*COS(miib*B655)),CURRENTY)</f>
        <v>-31.941052073016863</v>
      </c>
      <c r="G655">
        <f t="shared" si="47"/>
        <v>605</v>
      </c>
      <c r="H655">
        <f t="shared" si="45"/>
        <v>6.0499999999999154</v>
      </c>
      <c r="I655" s="13">
        <f>IF(H655&lt;CALCULATIONS!$M$9,Aktina*SIN(epsilon*H655)*COS(D*H655),Aktina*SIN(epsilon*XRONOS)*COS(D*XRONOS))</f>
        <v>45.74311691021822</v>
      </c>
      <c r="J655" s="14">
        <f>IF(H655&lt;CALCULATIONS!$M$9,Aktina*COS(epsilon*H655)*COS(D*H655),Aktina*COS(epsilon*XRONOS)*COS(D*XRONOS))</f>
        <v>-11.507920874332966</v>
      </c>
    </row>
    <row r="656" spans="1:10">
      <c r="A656">
        <f t="shared" si="46"/>
        <v>606</v>
      </c>
      <c r="B656">
        <f t="shared" si="44"/>
        <v>6.0599999999999152</v>
      </c>
      <c r="C656" s="13">
        <f>IF(B656&lt;CALCULATIONS!$M$9,Alfa1*SIN(miia*B656)-Alfa2*SIN(miib*B656),CURRENTX)</f>
        <v>-56.297913514466224</v>
      </c>
      <c r="D656" s="14">
        <f>IF(B656&lt;CALCULATIONS!$M$9,-(Alfa1*COS(miia*B656)-Alfa2*COS(miib*B656)),CURRENTY)</f>
        <v>-31.941052073016863</v>
      </c>
      <c r="G656">
        <f t="shared" si="47"/>
        <v>606</v>
      </c>
      <c r="H656">
        <f t="shared" si="45"/>
        <v>6.0599999999999152</v>
      </c>
      <c r="I656" s="13">
        <f>IF(H656&lt;CALCULATIONS!$M$9,Aktina*SIN(epsilon*H656)*COS(D*H656),Aktina*SIN(epsilon*XRONOS)*COS(D*XRONOS))</f>
        <v>45.74311691021822</v>
      </c>
      <c r="J656" s="14">
        <f>IF(H656&lt;CALCULATIONS!$M$9,Aktina*COS(epsilon*H656)*COS(D*H656),Aktina*COS(epsilon*XRONOS)*COS(D*XRONOS))</f>
        <v>-11.507920874332966</v>
      </c>
    </row>
    <row r="657" spans="1:10">
      <c r="A657">
        <f t="shared" si="46"/>
        <v>607</v>
      </c>
      <c r="B657">
        <f t="shared" si="44"/>
        <v>6.069999999999915</v>
      </c>
      <c r="C657" s="13">
        <f>IF(B657&lt;CALCULATIONS!$M$9,Alfa1*SIN(miia*B657)-Alfa2*SIN(miib*B657),CURRENTX)</f>
        <v>-56.297913514466224</v>
      </c>
      <c r="D657" s="14">
        <f>IF(B657&lt;CALCULATIONS!$M$9,-(Alfa1*COS(miia*B657)-Alfa2*COS(miib*B657)),CURRENTY)</f>
        <v>-31.941052073016863</v>
      </c>
      <c r="G657">
        <f t="shared" si="47"/>
        <v>607</v>
      </c>
      <c r="H657">
        <f t="shared" si="45"/>
        <v>6.069999999999915</v>
      </c>
      <c r="I657" s="13">
        <f>IF(H657&lt;CALCULATIONS!$M$9,Aktina*SIN(epsilon*H657)*COS(D*H657),Aktina*SIN(epsilon*XRONOS)*COS(D*XRONOS))</f>
        <v>45.74311691021822</v>
      </c>
      <c r="J657" s="14">
        <f>IF(H657&lt;CALCULATIONS!$M$9,Aktina*COS(epsilon*H657)*COS(D*H657),Aktina*COS(epsilon*XRONOS)*COS(D*XRONOS))</f>
        <v>-11.507920874332966</v>
      </c>
    </row>
    <row r="658" spans="1:10">
      <c r="A658">
        <f t="shared" si="46"/>
        <v>608</v>
      </c>
      <c r="B658">
        <f t="shared" si="44"/>
        <v>6.0799999999999148</v>
      </c>
      <c r="C658" s="13">
        <f>IF(B658&lt;CALCULATIONS!$M$9,Alfa1*SIN(miia*B658)-Alfa2*SIN(miib*B658),CURRENTX)</f>
        <v>-56.297913514466224</v>
      </c>
      <c r="D658" s="14">
        <f>IF(B658&lt;CALCULATIONS!$M$9,-(Alfa1*COS(miia*B658)-Alfa2*COS(miib*B658)),CURRENTY)</f>
        <v>-31.941052073016863</v>
      </c>
      <c r="G658">
        <f t="shared" si="47"/>
        <v>608</v>
      </c>
      <c r="H658">
        <f t="shared" si="45"/>
        <v>6.0799999999999148</v>
      </c>
      <c r="I658" s="13">
        <f>IF(H658&lt;CALCULATIONS!$M$9,Aktina*SIN(epsilon*H658)*COS(D*H658),Aktina*SIN(epsilon*XRONOS)*COS(D*XRONOS))</f>
        <v>45.74311691021822</v>
      </c>
      <c r="J658" s="14">
        <f>IF(H658&lt;CALCULATIONS!$M$9,Aktina*COS(epsilon*H658)*COS(D*H658),Aktina*COS(epsilon*XRONOS)*COS(D*XRONOS))</f>
        <v>-11.507920874332966</v>
      </c>
    </row>
    <row r="659" spans="1:10">
      <c r="A659">
        <f t="shared" si="46"/>
        <v>609</v>
      </c>
      <c r="B659">
        <f t="shared" si="44"/>
        <v>6.0899999999999146</v>
      </c>
      <c r="C659" s="13">
        <f>IF(B659&lt;CALCULATIONS!$M$9,Alfa1*SIN(miia*B659)-Alfa2*SIN(miib*B659),CURRENTX)</f>
        <v>-56.297913514466224</v>
      </c>
      <c r="D659" s="14">
        <f>IF(B659&lt;CALCULATIONS!$M$9,-(Alfa1*COS(miia*B659)-Alfa2*COS(miib*B659)),CURRENTY)</f>
        <v>-31.941052073016863</v>
      </c>
      <c r="G659">
        <f t="shared" si="47"/>
        <v>609</v>
      </c>
      <c r="H659">
        <f t="shared" si="45"/>
        <v>6.0899999999999146</v>
      </c>
      <c r="I659" s="13">
        <f>IF(H659&lt;CALCULATIONS!$M$9,Aktina*SIN(epsilon*H659)*COS(D*H659),Aktina*SIN(epsilon*XRONOS)*COS(D*XRONOS))</f>
        <v>45.74311691021822</v>
      </c>
      <c r="J659" s="14">
        <f>IF(H659&lt;CALCULATIONS!$M$9,Aktina*COS(epsilon*H659)*COS(D*H659),Aktina*COS(epsilon*XRONOS)*COS(D*XRONOS))</f>
        <v>-11.507920874332966</v>
      </c>
    </row>
    <row r="660" spans="1:10">
      <c r="A660">
        <f t="shared" si="46"/>
        <v>610</v>
      </c>
      <c r="B660">
        <f t="shared" si="44"/>
        <v>6.0999999999999144</v>
      </c>
      <c r="C660" s="13">
        <f>IF(B660&lt;CALCULATIONS!$M$9,Alfa1*SIN(miia*B660)-Alfa2*SIN(miib*B660),CURRENTX)</f>
        <v>-56.297913514466224</v>
      </c>
      <c r="D660" s="14">
        <f>IF(B660&lt;CALCULATIONS!$M$9,-(Alfa1*COS(miia*B660)-Alfa2*COS(miib*B660)),CURRENTY)</f>
        <v>-31.941052073016863</v>
      </c>
      <c r="G660">
        <f t="shared" si="47"/>
        <v>610</v>
      </c>
      <c r="H660">
        <f t="shared" si="45"/>
        <v>6.0999999999999144</v>
      </c>
      <c r="I660" s="13">
        <f>IF(H660&lt;CALCULATIONS!$M$9,Aktina*SIN(epsilon*H660)*COS(D*H660),Aktina*SIN(epsilon*XRONOS)*COS(D*XRONOS))</f>
        <v>45.74311691021822</v>
      </c>
      <c r="J660" s="14">
        <f>IF(H660&lt;CALCULATIONS!$M$9,Aktina*COS(epsilon*H660)*COS(D*H660),Aktina*COS(epsilon*XRONOS)*COS(D*XRONOS))</f>
        <v>-11.507920874332966</v>
      </c>
    </row>
    <row r="661" spans="1:10">
      <c r="A661">
        <f t="shared" si="46"/>
        <v>611</v>
      </c>
      <c r="B661">
        <f t="shared" si="44"/>
        <v>6.1099999999999142</v>
      </c>
      <c r="C661" s="13">
        <f>IF(B661&lt;CALCULATIONS!$M$9,Alfa1*SIN(miia*B661)-Alfa2*SIN(miib*B661),CURRENTX)</f>
        <v>-56.297913514466224</v>
      </c>
      <c r="D661" s="14">
        <f>IF(B661&lt;CALCULATIONS!$M$9,-(Alfa1*COS(miia*B661)-Alfa2*COS(miib*B661)),CURRENTY)</f>
        <v>-31.941052073016863</v>
      </c>
      <c r="G661">
        <f t="shared" si="47"/>
        <v>611</v>
      </c>
      <c r="H661">
        <f t="shared" si="45"/>
        <v>6.1099999999999142</v>
      </c>
      <c r="I661" s="13">
        <f>IF(H661&lt;CALCULATIONS!$M$9,Aktina*SIN(epsilon*H661)*COS(D*H661),Aktina*SIN(epsilon*XRONOS)*COS(D*XRONOS))</f>
        <v>45.74311691021822</v>
      </c>
      <c r="J661" s="14">
        <f>IF(H661&lt;CALCULATIONS!$M$9,Aktina*COS(epsilon*H661)*COS(D*H661),Aktina*COS(epsilon*XRONOS)*COS(D*XRONOS))</f>
        <v>-11.507920874332966</v>
      </c>
    </row>
    <row r="662" spans="1:10">
      <c r="A662">
        <f t="shared" si="46"/>
        <v>612</v>
      </c>
      <c r="B662">
        <f t="shared" si="44"/>
        <v>6.119999999999914</v>
      </c>
      <c r="C662" s="13">
        <f>IF(B662&lt;CALCULATIONS!$M$9,Alfa1*SIN(miia*B662)-Alfa2*SIN(miib*B662),CURRENTX)</f>
        <v>-56.297913514466224</v>
      </c>
      <c r="D662" s="14">
        <f>IF(B662&lt;CALCULATIONS!$M$9,-(Alfa1*COS(miia*B662)-Alfa2*COS(miib*B662)),CURRENTY)</f>
        <v>-31.941052073016863</v>
      </c>
      <c r="G662">
        <f t="shared" si="47"/>
        <v>612</v>
      </c>
      <c r="H662">
        <f t="shared" si="45"/>
        <v>6.119999999999914</v>
      </c>
      <c r="I662" s="13">
        <f>IF(H662&lt;CALCULATIONS!$M$9,Aktina*SIN(epsilon*H662)*COS(D*H662),Aktina*SIN(epsilon*XRONOS)*COS(D*XRONOS))</f>
        <v>45.74311691021822</v>
      </c>
      <c r="J662" s="14">
        <f>IF(H662&lt;CALCULATIONS!$M$9,Aktina*COS(epsilon*H662)*COS(D*H662),Aktina*COS(epsilon*XRONOS)*COS(D*XRONOS))</f>
        <v>-11.507920874332966</v>
      </c>
    </row>
    <row r="663" spans="1:10">
      <c r="A663">
        <f t="shared" si="46"/>
        <v>613</v>
      </c>
      <c r="B663">
        <f t="shared" si="44"/>
        <v>6.1299999999999137</v>
      </c>
      <c r="C663" s="13">
        <f>IF(B663&lt;CALCULATIONS!$M$9,Alfa1*SIN(miia*B663)-Alfa2*SIN(miib*B663),CURRENTX)</f>
        <v>-56.297913514466224</v>
      </c>
      <c r="D663" s="14">
        <f>IF(B663&lt;CALCULATIONS!$M$9,-(Alfa1*COS(miia*B663)-Alfa2*COS(miib*B663)),CURRENTY)</f>
        <v>-31.941052073016863</v>
      </c>
      <c r="G663">
        <f t="shared" si="47"/>
        <v>613</v>
      </c>
      <c r="H663">
        <f t="shared" si="45"/>
        <v>6.1299999999999137</v>
      </c>
      <c r="I663" s="13">
        <f>IF(H663&lt;CALCULATIONS!$M$9,Aktina*SIN(epsilon*H663)*COS(D*H663),Aktina*SIN(epsilon*XRONOS)*COS(D*XRONOS))</f>
        <v>45.74311691021822</v>
      </c>
      <c r="J663" s="14">
        <f>IF(H663&lt;CALCULATIONS!$M$9,Aktina*COS(epsilon*H663)*COS(D*H663),Aktina*COS(epsilon*XRONOS)*COS(D*XRONOS))</f>
        <v>-11.507920874332966</v>
      </c>
    </row>
    <row r="664" spans="1:10">
      <c r="A664">
        <f t="shared" si="46"/>
        <v>614</v>
      </c>
      <c r="B664">
        <f t="shared" si="44"/>
        <v>6.1399999999999135</v>
      </c>
      <c r="C664" s="13">
        <f>IF(B664&lt;CALCULATIONS!$M$9,Alfa1*SIN(miia*B664)-Alfa2*SIN(miib*B664),CURRENTX)</f>
        <v>-56.297913514466224</v>
      </c>
      <c r="D664" s="14">
        <f>IF(B664&lt;CALCULATIONS!$M$9,-(Alfa1*COS(miia*B664)-Alfa2*COS(miib*B664)),CURRENTY)</f>
        <v>-31.941052073016863</v>
      </c>
      <c r="G664">
        <f t="shared" si="47"/>
        <v>614</v>
      </c>
      <c r="H664">
        <f t="shared" si="45"/>
        <v>6.1399999999999135</v>
      </c>
      <c r="I664" s="13">
        <f>IF(H664&lt;CALCULATIONS!$M$9,Aktina*SIN(epsilon*H664)*COS(D*H664),Aktina*SIN(epsilon*XRONOS)*COS(D*XRONOS))</f>
        <v>45.74311691021822</v>
      </c>
      <c r="J664" s="14">
        <f>IF(H664&lt;CALCULATIONS!$M$9,Aktina*COS(epsilon*H664)*COS(D*H664),Aktina*COS(epsilon*XRONOS)*COS(D*XRONOS))</f>
        <v>-11.507920874332966</v>
      </c>
    </row>
    <row r="665" spans="1:10">
      <c r="A665">
        <f t="shared" si="46"/>
        <v>615</v>
      </c>
      <c r="B665">
        <f t="shared" si="44"/>
        <v>6.1499999999999133</v>
      </c>
      <c r="C665" s="13">
        <f>IF(B665&lt;CALCULATIONS!$M$9,Alfa1*SIN(miia*B665)-Alfa2*SIN(miib*B665),CURRENTX)</f>
        <v>-56.297913514466224</v>
      </c>
      <c r="D665" s="14">
        <f>IF(B665&lt;CALCULATIONS!$M$9,-(Alfa1*COS(miia*B665)-Alfa2*COS(miib*B665)),CURRENTY)</f>
        <v>-31.941052073016863</v>
      </c>
      <c r="G665">
        <f t="shared" si="47"/>
        <v>615</v>
      </c>
      <c r="H665">
        <f t="shared" si="45"/>
        <v>6.1499999999999133</v>
      </c>
      <c r="I665" s="13">
        <f>IF(H665&lt;CALCULATIONS!$M$9,Aktina*SIN(epsilon*H665)*COS(D*H665),Aktina*SIN(epsilon*XRONOS)*COS(D*XRONOS))</f>
        <v>45.74311691021822</v>
      </c>
      <c r="J665" s="14">
        <f>IF(H665&lt;CALCULATIONS!$M$9,Aktina*COS(epsilon*H665)*COS(D*H665),Aktina*COS(epsilon*XRONOS)*COS(D*XRONOS))</f>
        <v>-11.507920874332966</v>
      </c>
    </row>
    <row r="666" spans="1:10">
      <c r="A666">
        <f t="shared" si="46"/>
        <v>616</v>
      </c>
      <c r="B666">
        <f t="shared" si="44"/>
        <v>6.1599999999999131</v>
      </c>
      <c r="C666" s="13">
        <f>IF(B666&lt;CALCULATIONS!$M$9,Alfa1*SIN(miia*B666)-Alfa2*SIN(miib*B666),CURRENTX)</f>
        <v>-56.297913514466224</v>
      </c>
      <c r="D666" s="14">
        <f>IF(B666&lt;CALCULATIONS!$M$9,-(Alfa1*COS(miia*B666)-Alfa2*COS(miib*B666)),CURRENTY)</f>
        <v>-31.941052073016863</v>
      </c>
      <c r="G666">
        <f t="shared" si="47"/>
        <v>616</v>
      </c>
      <c r="H666">
        <f t="shared" si="45"/>
        <v>6.1599999999999131</v>
      </c>
      <c r="I666" s="13">
        <f>IF(H666&lt;CALCULATIONS!$M$9,Aktina*SIN(epsilon*H666)*COS(D*H666),Aktina*SIN(epsilon*XRONOS)*COS(D*XRONOS))</f>
        <v>45.74311691021822</v>
      </c>
      <c r="J666" s="14">
        <f>IF(H666&lt;CALCULATIONS!$M$9,Aktina*COS(epsilon*H666)*COS(D*H666),Aktina*COS(epsilon*XRONOS)*COS(D*XRONOS))</f>
        <v>-11.507920874332966</v>
      </c>
    </row>
    <row r="667" spans="1:10">
      <c r="A667">
        <f t="shared" si="46"/>
        <v>617</v>
      </c>
      <c r="B667">
        <f t="shared" si="44"/>
        <v>6.1699999999999129</v>
      </c>
      <c r="C667" s="13">
        <f>IF(B667&lt;CALCULATIONS!$M$9,Alfa1*SIN(miia*B667)-Alfa2*SIN(miib*B667),CURRENTX)</f>
        <v>-56.297913514466224</v>
      </c>
      <c r="D667" s="14">
        <f>IF(B667&lt;CALCULATIONS!$M$9,-(Alfa1*COS(miia*B667)-Alfa2*COS(miib*B667)),CURRENTY)</f>
        <v>-31.941052073016863</v>
      </c>
      <c r="G667">
        <f t="shared" si="47"/>
        <v>617</v>
      </c>
      <c r="H667">
        <f t="shared" si="45"/>
        <v>6.1699999999999129</v>
      </c>
      <c r="I667" s="13">
        <f>IF(H667&lt;CALCULATIONS!$M$9,Aktina*SIN(epsilon*H667)*COS(D*H667),Aktina*SIN(epsilon*XRONOS)*COS(D*XRONOS))</f>
        <v>45.74311691021822</v>
      </c>
      <c r="J667" s="14">
        <f>IF(H667&lt;CALCULATIONS!$M$9,Aktina*COS(epsilon*H667)*COS(D*H667),Aktina*COS(epsilon*XRONOS)*COS(D*XRONOS))</f>
        <v>-11.507920874332966</v>
      </c>
    </row>
    <row r="668" spans="1:10">
      <c r="A668">
        <f t="shared" si="46"/>
        <v>618</v>
      </c>
      <c r="B668">
        <f t="shared" si="44"/>
        <v>6.1799999999999127</v>
      </c>
      <c r="C668" s="13">
        <f>IF(B668&lt;CALCULATIONS!$M$9,Alfa1*SIN(miia*B668)-Alfa2*SIN(miib*B668),CURRENTX)</f>
        <v>-56.297913514466224</v>
      </c>
      <c r="D668" s="14">
        <f>IF(B668&lt;CALCULATIONS!$M$9,-(Alfa1*COS(miia*B668)-Alfa2*COS(miib*B668)),CURRENTY)</f>
        <v>-31.941052073016863</v>
      </c>
      <c r="G668">
        <f t="shared" si="47"/>
        <v>618</v>
      </c>
      <c r="H668">
        <f t="shared" si="45"/>
        <v>6.1799999999999127</v>
      </c>
      <c r="I668" s="13">
        <f>IF(H668&lt;CALCULATIONS!$M$9,Aktina*SIN(epsilon*H668)*COS(D*H668),Aktina*SIN(epsilon*XRONOS)*COS(D*XRONOS))</f>
        <v>45.74311691021822</v>
      </c>
      <c r="J668" s="14">
        <f>IF(H668&lt;CALCULATIONS!$M$9,Aktina*COS(epsilon*H668)*COS(D*H668),Aktina*COS(epsilon*XRONOS)*COS(D*XRONOS))</f>
        <v>-11.507920874332966</v>
      </c>
    </row>
    <row r="669" spans="1:10">
      <c r="A669">
        <f t="shared" si="46"/>
        <v>619</v>
      </c>
      <c r="B669">
        <f t="shared" si="44"/>
        <v>6.1899999999999125</v>
      </c>
      <c r="C669" s="13">
        <f>IF(B669&lt;CALCULATIONS!$M$9,Alfa1*SIN(miia*B669)-Alfa2*SIN(miib*B669),CURRENTX)</f>
        <v>-56.297913514466224</v>
      </c>
      <c r="D669" s="14">
        <f>IF(B669&lt;CALCULATIONS!$M$9,-(Alfa1*COS(miia*B669)-Alfa2*COS(miib*B669)),CURRENTY)</f>
        <v>-31.941052073016863</v>
      </c>
      <c r="G669">
        <f t="shared" si="47"/>
        <v>619</v>
      </c>
      <c r="H669">
        <f t="shared" si="45"/>
        <v>6.1899999999999125</v>
      </c>
      <c r="I669" s="13">
        <f>IF(H669&lt;CALCULATIONS!$M$9,Aktina*SIN(epsilon*H669)*COS(D*H669),Aktina*SIN(epsilon*XRONOS)*COS(D*XRONOS))</f>
        <v>45.74311691021822</v>
      </c>
      <c r="J669" s="14">
        <f>IF(H669&lt;CALCULATIONS!$M$9,Aktina*COS(epsilon*H669)*COS(D*H669),Aktina*COS(epsilon*XRONOS)*COS(D*XRONOS))</f>
        <v>-11.507920874332966</v>
      </c>
    </row>
    <row r="670" spans="1:10">
      <c r="A670">
        <f t="shared" si="46"/>
        <v>620</v>
      </c>
      <c r="B670">
        <f t="shared" si="44"/>
        <v>6.1999999999999122</v>
      </c>
      <c r="C670" s="13">
        <f>IF(B670&lt;CALCULATIONS!$M$9,Alfa1*SIN(miia*B670)-Alfa2*SIN(miib*B670),CURRENTX)</f>
        <v>-56.297913514466224</v>
      </c>
      <c r="D670" s="14">
        <f>IF(B670&lt;CALCULATIONS!$M$9,-(Alfa1*COS(miia*B670)-Alfa2*COS(miib*B670)),CURRENTY)</f>
        <v>-31.941052073016863</v>
      </c>
      <c r="G670">
        <f t="shared" si="47"/>
        <v>620</v>
      </c>
      <c r="H670">
        <f t="shared" si="45"/>
        <v>6.1999999999999122</v>
      </c>
      <c r="I670" s="13">
        <f>IF(H670&lt;CALCULATIONS!$M$9,Aktina*SIN(epsilon*H670)*COS(D*H670),Aktina*SIN(epsilon*XRONOS)*COS(D*XRONOS))</f>
        <v>45.74311691021822</v>
      </c>
      <c r="J670" s="14">
        <f>IF(H670&lt;CALCULATIONS!$M$9,Aktina*COS(epsilon*H670)*COS(D*H670),Aktina*COS(epsilon*XRONOS)*COS(D*XRONOS))</f>
        <v>-11.507920874332966</v>
      </c>
    </row>
    <row r="671" spans="1:10">
      <c r="A671">
        <f t="shared" si="46"/>
        <v>621</v>
      </c>
      <c r="B671">
        <f t="shared" si="44"/>
        <v>6.209999999999912</v>
      </c>
      <c r="C671" s="13">
        <f>IF(B671&lt;CALCULATIONS!$M$9,Alfa1*SIN(miia*B671)-Alfa2*SIN(miib*B671),CURRENTX)</f>
        <v>-56.297913514466224</v>
      </c>
      <c r="D671" s="14">
        <f>IF(B671&lt;CALCULATIONS!$M$9,-(Alfa1*COS(miia*B671)-Alfa2*COS(miib*B671)),CURRENTY)</f>
        <v>-31.941052073016863</v>
      </c>
      <c r="G671">
        <f t="shared" si="47"/>
        <v>621</v>
      </c>
      <c r="H671">
        <f t="shared" si="45"/>
        <v>6.209999999999912</v>
      </c>
      <c r="I671" s="13">
        <f>IF(H671&lt;CALCULATIONS!$M$9,Aktina*SIN(epsilon*H671)*COS(D*H671),Aktina*SIN(epsilon*XRONOS)*COS(D*XRONOS))</f>
        <v>45.74311691021822</v>
      </c>
      <c r="J671" s="14">
        <f>IF(H671&lt;CALCULATIONS!$M$9,Aktina*COS(epsilon*H671)*COS(D*H671),Aktina*COS(epsilon*XRONOS)*COS(D*XRONOS))</f>
        <v>-11.507920874332966</v>
      </c>
    </row>
    <row r="672" spans="1:10">
      <c r="A672">
        <f t="shared" si="46"/>
        <v>622</v>
      </c>
      <c r="B672">
        <f t="shared" si="44"/>
        <v>6.2199999999999118</v>
      </c>
      <c r="C672" s="13">
        <f>IF(B672&lt;CALCULATIONS!$M$9,Alfa1*SIN(miia*B672)-Alfa2*SIN(miib*B672),CURRENTX)</f>
        <v>-56.297913514466224</v>
      </c>
      <c r="D672" s="14">
        <f>IF(B672&lt;CALCULATIONS!$M$9,-(Alfa1*COS(miia*B672)-Alfa2*COS(miib*B672)),CURRENTY)</f>
        <v>-31.941052073016863</v>
      </c>
      <c r="G672">
        <f t="shared" si="47"/>
        <v>622</v>
      </c>
      <c r="H672">
        <f t="shared" si="45"/>
        <v>6.2199999999999118</v>
      </c>
      <c r="I672" s="13">
        <f>IF(H672&lt;CALCULATIONS!$M$9,Aktina*SIN(epsilon*H672)*COS(D*H672),Aktina*SIN(epsilon*XRONOS)*COS(D*XRONOS))</f>
        <v>45.74311691021822</v>
      </c>
      <c r="J672" s="14">
        <f>IF(H672&lt;CALCULATIONS!$M$9,Aktina*COS(epsilon*H672)*COS(D*H672),Aktina*COS(epsilon*XRONOS)*COS(D*XRONOS))</f>
        <v>-11.507920874332966</v>
      </c>
    </row>
    <row r="673" spans="1:10">
      <c r="A673">
        <f t="shared" si="46"/>
        <v>623</v>
      </c>
      <c r="B673">
        <f t="shared" si="44"/>
        <v>6.2299999999999116</v>
      </c>
      <c r="C673" s="13">
        <f>IF(B673&lt;CALCULATIONS!$M$9,Alfa1*SIN(miia*B673)-Alfa2*SIN(miib*B673),CURRENTX)</f>
        <v>-56.297913514466224</v>
      </c>
      <c r="D673" s="14">
        <f>IF(B673&lt;CALCULATIONS!$M$9,-(Alfa1*COS(miia*B673)-Alfa2*COS(miib*B673)),CURRENTY)</f>
        <v>-31.941052073016863</v>
      </c>
      <c r="G673">
        <f t="shared" si="47"/>
        <v>623</v>
      </c>
      <c r="H673">
        <f t="shared" si="45"/>
        <v>6.2299999999999116</v>
      </c>
      <c r="I673" s="13">
        <f>IF(H673&lt;CALCULATIONS!$M$9,Aktina*SIN(epsilon*H673)*COS(D*H673),Aktina*SIN(epsilon*XRONOS)*COS(D*XRONOS))</f>
        <v>45.74311691021822</v>
      </c>
      <c r="J673" s="14">
        <f>IF(H673&lt;CALCULATIONS!$M$9,Aktina*COS(epsilon*H673)*COS(D*H673),Aktina*COS(epsilon*XRONOS)*COS(D*XRONOS))</f>
        <v>-11.507920874332966</v>
      </c>
    </row>
    <row r="674" spans="1:10">
      <c r="A674">
        <f t="shared" si="46"/>
        <v>624</v>
      </c>
      <c r="B674">
        <f t="shared" si="44"/>
        <v>6.2399999999999114</v>
      </c>
      <c r="C674" s="13">
        <f>IF(B674&lt;CALCULATIONS!$M$9,Alfa1*SIN(miia*B674)-Alfa2*SIN(miib*B674),CURRENTX)</f>
        <v>-56.297913514466224</v>
      </c>
      <c r="D674" s="14">
        <f>IF(B674&lt;CALCULATIONS!$M$9,-(Alfa1*COS(miia*B674)-Alfa2*COS(miib*B674)),CURRENTY)</f>
        <v>-31.941052073016863</v>
      </c>
      <c r="G674">
        <f t="shared" si="47"/>
        <v>624</v>
      </c>
      <c r="H674">
        <f t="shared" si="45"/>
        <v>6.2399999999999114</v>
      </c>
      <c r="I674" s="13">
        <f>IF(H674&lt;CALCULATIONS!$M$9,Aktina*SIN(epsilon*H674)*COS(D*H674),Aktina*SIN(epsilon*XRONOS)*COS(D*XRONOS))</f>
        <v>45.74311691021822</v>
      </c>
      <c r="J674" s="14">
        <f>IF(H674&lt;CALCULATIONS!$M$9,Aktina*COS(epsilon*H674)*COS(D*H674),Aktina*COS(epsilon*XRONOS)*COS(D*XRONOS))</f>
        <v>-11.507920874332966</v>
      </c>
    </row>
    <row r="675" spans="1:10">
      <c r="A675">
        <f t="shared" si="46"/>
        <v>625</v>
      </c>
      <c r="B675">
        <f t="shared" si="44"/>
        <v>6.2499999999999112</v>
      </c>
      <c r="C675" s="13">
        <f>IF(B675&lt;CALCULATIONS!$M$9,Alfa1*SIN(miia*B675)-Alfa2*SIN(miib*B675),CURRENTX)</f>
        <v>-56.297913514466224</v>
      </c>
      <c r="D675" s="14">
        <f>IF(B675&lt;CALCULATIONS!$M$9,-(Alfa1*COS(miia*B675)-Alfa2*COS(miib*B675)),CURRENTY)</f>
        <v>-31.941052073016863</v>
      </c>
      <c r="G675">
        <f t="shared" si="47"/>
        <v>625</v>
      </c>
      <c r="H675">
        <f t="shared" si="45"/>
        <v>6.2499999999999112</v>
      </c>
      <c r="I675" s="13">
        <f>IF(H675&lt;CALCULATIONS!$M$9,Aktina*SIN(epsilon*H675)*COS(D*H675),Aktina*SIN(epsilon*XRONOS)*COS(D*XRONOS))</f>
        <v>45.74311691021822</v>
      </c>
      <c r="J675" s="14">
        <f>IF(H675&lt;CALCULATIONS!$M$9,Aktina*COS(epsilon*H675)*COS(D*H675),Aktina*COS(epsilon*XRONOS)*COS(D*XRONOS))</f>
        <v>-11.507920874332966</v>
      </c>
    </row>
    <row r="676" spans="1:10">
      <c r="A676">
        <f t="shared" si="46"/>
        <v>626</v>
      </c>
      <c r="B676">
        <f t="shared" si="44"/>
        <v>6.259999999999911</v>
      </c>
      <c r="C676" s="13">
        <f>IF(B676&lt;CALCULATIONS!$M$9,Alfa1*SIN(miia*B676)-Alfa2*SIN(miib*B676),CURRENTX)</f>
        <v>-56.297913514466224</v>
      </c>
      <c r="D676" s="14">
        <f>IF(B676&lt;CALCULATIONS!$M$9,-(Alfa1*COS(miia*B676)-Alfa2*COS(miib*B676)),CURRENTY)</f>
        <v>-31.941052073016863</v>
      </c>
      <c r="G676">
        <f t="shared" si="47"/>
        <v>626</v>
      </c>
      <c r="H676">
        <f t="shared" si="45"/>
        <v>6.259999999999911</v>
      </c>
      <c r="I676" s="13">
        <f>IF(H676&lt;CALCULATIONS!$M$9,Aktina*SIN(epsilon*H676)*COS(D*H676),Aktina*SIN(epsilon*XRONOS)*COS(D*XRONOS))</f>
        <v>45.74311691021822</v>
      </c>
      <c r="J676" s="14">
        <f>IF(H676&lt;CALCULATIONS!$M$9,Aktina*COS(epsilon*H676)*COS(D*H676),Aktina*COS(epsilon*XRONOS)*COS(D*XRONOS))</f>
        <v>-11.507920874332966</v>
      </c>
    </row>
    <row r="677" spans="1:10">
      <c r="A677">
        <f t="shared" si="46"/>
        <v>627</v>
      </c>
      <c r="B677">
        <f t="shared" si="44"/>
        <v>6.2699999999999108</v>
      </c>
      <c r="C677" s="13">
        <f>IF(B677&lt;CALCULATIONS!$M$9,Alfa1*SIN(miia*B677)-Alfa2*SIN(miib*B677),CURRENTX)</f>
        <v>-56.297913514466224</v>
      </c>
      <c r="D677" s="14">
        <f>IF(B677&lt;CALCULATIONS!$M$9,-(Alfa1*COS(miia*B677)-Alfa2*COS(miib*B677)),CURRENTY)</f>
        <v>-31.941052073016863</v>
      </c>
      <c r="G677">
        <f t="shared" si="47"/>
        <v>627</v>
      </c>
      <c r="H677">
        <f t="shared" si="45"/>
        <v>6.2699999999999108</v>
      </c>
      <c r="I677" s="13">
        <f>IF(H677&lt;CALCULATIONS!$M$9,Aktina*SIN(epsilon*H677)*COS(D*H677),Aktina*SIN(epsilon*XRONOS)*COS(D*XRONOS))</f>
        <v>45.74311691021822</v>
      </c>
      <c r="J677" s="14">
        <f>IF(H677&lt;CALCULATIONS!$M$9,Aktina*COS(epsilon*H677)*COS(D*H677),Aktina*COS(epsilon*XRONOS)*COS(D*XRONOS))</f>
        <v>-11.507920874332966</v>
      </c>
    </row>
    <row r="678" spans="1:10">
      <c r="A678">
        <f t="shared" si="46"/>
        <v>628</v>
      </c>
      <c r="B678">
        <f t="shared" si="44"/>
        <v>6.2799999999999105</v>
      </c>
      <c r="C678" s="13">
        <f>IF(B678&lt;CALCULATIONS!$M$9,Alfa1*SIN(miia*B678)-Alfa2*SIN(miib*B678),CURRENTX)</f>
        <v>-56.297913514466224</v>
      </c>
      <c r="D678" s="14">
        <f>IF(B678&lt;CALCULATIONS!$M$9,-(Alfa1*COS(miia*B678)-Alfa2*COS(miib*B678)),CURRENTY)</f>
        <v>-31.941052073016863</v>
      </c>
      <c r="G678">
        <f t="shared" si="47"/>
        <v>628</v>
      </c>
      <c r="H678">
        <f t="shared" si="45"/>
        <v>6.2799999999999105</v>
      </c>
      <c r="I678" s="13">
        <f>IF(H678&lt;CALCULATIONS!$M$9,Aktina*SIN(epsilon*H678)*COS(D*H678),Aktina*SIN(epsilon*XRONOS)*COS(D*XRONOS))</f>
        <v>45.74311691021822</v>
      </c>
      <c r="J678" s="14">
        <f>IF(H678&lt;CALCULATIONS!$M$9,Aktina*COS(epsilon*H678)*COS(D*H678),Aktina*COS(epsilon*XRONOS)*COS(D*XRONOS))</f>
        <v>-11.507920874332966</v>
      </c>
    </row>
    <row r="679" spans="1:10">
      <c r="A679">
        <f t="shared" si="46"/>
        <v>629</v>
      </c>
      <c r="B679">
        <f t="shared" si="44"/>
        <v>6.2899999999999103</v>
      </c>
      <c r="C679" s="13">
        <f>IF(B679&lt;CALCULATIONS!$M$9,Alfa1*SIN(miia*B679)-Alfa2*SIN(miib*B679),CURRENTX)</f>
        <v>-56.297913514466224</v>
      </c>
      <c r="D679" s="14">
        <f>IF(B679&lt;CALCULATIONS!$M$9,-(Alfa1*COS(miia*B679)-Alfa2*COS(miib*B679)),CURRENTY)</f>
        <v>-31.941052073016863</v>
      </c>
      <c r="G679">
        <f t="shared" si="47"/>
        <v>629</v>
      </c>
      <c r="H679">
        <f t="shared" si="45"/>
        <v>6.2899999999999103</v>
      </c>
      <c r="I679" s="13">
        <f>IF(H679&lt;CALCULATIONS!$M$9,Aktina*SIN(epsilon*H679)*COS(D*H679),Aktina*SIN(epsilon*XRONOS)*COS(D*XRONOS))</f>
        <v>45.74311691021822</v>
      </c>
      <c r="J679" s="14">
        <f>IF(H679&lt;CALCULATIONS!$M$9,Aktina*COS(epsilon*H679)*COS(D*H679),Aktina*COS(epsilon*XRONOS)*COS(D*XRONOS))</f>
        <v>-11.507920874332966</v>
      </c>
    </row>
    <row r="680" spans="1:10">
      <c r="A680">
        <f t="shared" si="46"/>
        <v>630</v>
      </c>
      <c r="B680">
        <f t="shared" si="44"/>
        <v>6.2999999999999101</v>
      </c>
      <c r="C680" s="13">
        <f>IF(B680&lt;CALCULATIONS!$M$9,Alfa1*SIN(miia*B680)-Alfa2*SIN(miib*B680),CURRENTX)</f>
        <v>-56.297913514466224</v>
      </c>
      <c r="D680" s="14">
        <f>IF(B680&lt;CALCULATIONS!$M$9,-(Alfa1*COS(miia*B680)-Alfa2*COS(miib*B680)),CURRENTY)</f>
        <v>-31.941052073016863</v>
      </c>
      <c r="G680">
        <f t="shared" si="47"/>
        <v>630</v>
      </c>
      <c r="H680">
        <f t="shared" si="45"/>
        <v>6.2999999999999101</v>
      </c>
      <c r="I680" s="13">
        <f>IF(H680&lt;CALCULATIONS!$M$9,Aktina*SIN(epsilon*H680)*COS(D*H680),Aktina*SIN(epsilon*XRONOS)*COS(D*XRONOS))</f>
        <v>45.74311691021822</v>
      </c>
      <c r="J680" s="14">
        <f>IF(H680&lt;CALCULATIONS!$M$9,Aktina*COS(epsilon*H680)*COS(D*H680),Aktina*COS(epsilon*XRONOS)*COS(D*XRONOS))</f>
        <v>-11.507920874332966</v>
      </c>
    </row>
    <row r="681" spans="1:10">
      <c r="A681">
        <f t="shared" si="46"/>
        <v>631</v>
      </c>
      <c r="B681">
        <f t="shared" si="44"/>
        <v>6.3099999999999099</v>
      </c>
      <c r="C681" s="13">
        <f>IF(B681&lt;CALCULATIONS!$M$9,Alfa1*SIN(miia*B681)-Alfa2*SIN(miib*B681),CURRENTX)</f>
        <v>-56.297913514466224</v>
      </c>
      <c r="D681" s="14">
        <f>IF(B681&lt;CALCULATIONS!$M$9,-(Alfa1*COS(miia*B681)-Alfa2*COS(miib*B681)),CURRENTY)</f>
        <v>-31.941052073016863</v>
      </c>
      <c r="G681">
        <f t="shared" si="47"/>
        <v>631</v>
      </c>
      <c r="H681">
        <f t="shared" si="45"/>
        <v>6.3099999999999099</v>
      </c>
      <c r="I681" s="13">
        <f>IF(H681&lt;CALCULATIONS!$M$9,Aktina*SIN(epsilon*H681)*COS(D*H681),Aktina*SIN(epsilon*XRONOS)*COS(D*XRONOS))</f>
        <v>45.74311691021822</v>
      </c>
      <c r="J681" s="14">
        <f>IF(H681&lt;CALCULATIONS!$M$9,Aktina*COS(epsilon*H681)*COS(D*H681),Aktina*COS(epsilon*XRONOS)*COS(D*XRONOS))</f>
        <v>-11.507920874332966</v>
      </c>
    </row>
    <row r="682" spans="1:10">
      <c r="A682">
        <f t="shared" si="46"/>
        <v>632</v>
      </c>
      <c r="B682">
        <f t="shared" si="44"/>
        <v>6.3199999999999097</v>
      </c>
      <c r="C682" s="13">
        <f>IF(B682&lt;CALCULATIONS!$M$9,Alfa1*SIN(miia*B682)-Alfa2*SIN(miib*B682),CURRENTX)</f>
        <v>-56.297913514466224</v>
      </c>
      <c r="D682" s="14">
        <f>IF(B682&lt;CALCULATIONS!$M$9,-(Alfa1*COS(miia*B682)-Alfa2*COS(miib*B682)),CURRENTY)</f>
        <v>-31.941052073016863</v>
      </c>
      <c r="G682">
        <f t="shared" si="47"/>
        <v>632</v>
      </c>
      <c r="H682">
        <f t="shared" si="45"/>
        <v>6.3199999999999097</v>
      </c>
      <c r="I682" s="13">
        <f>IF(H682&lt;CALCULATIONS!$M$9,Aktina*SIN(epsilon*H682)*COS(D*H682),Aktina*SIN(epsilon*XRONOS)*COS(D*XRONOS))</f>
        <v>45.74311691021822</v>
      </c>
      <c r="J682" s="14">
        <f>IF(H682&lt;CALCULATIONS!$M$9,Aktina*COS(epsilon*H682)*COS(D*H682),Aktina*COS(epsilon*XRONOS)*COS(D*XRONOS))</f>
        <v>-11.507920874332966</v>
      </c>
    </row>
    <row r="683" spans="1:10">
      <c r="A683">
        <f t="shared" si="46"/>
        <v>633</v>
      </c>
      <c r="B683">
        <f t="shared" si="44"/>
        <v>6.3299999999999095</v>
      </c>
      <c r="C683" s="13">
        <f>IF(B683&lt;CALCULATIONS!$M$9,Alfa1*SIN(miia*B683)-Alfa2*SIN(miib*B683),CURRENTX)</f>
        <v>-56.297913514466224</v>
      </c>
      <c r="D683" s="14">
        <f>IF(B683&lt;CALCULATIONS!$M$9,-(Alfa1*COS(miia*B683)-Alfa2*COS(miib*B683)),CURRENTY)</f>
        <v>-31.941052073016863</v>
      </c>
      <c r="G683">
        <f t="shared" si="47"/>
        <v>633</v>
      </c>
      <c r="H683">
        <f t="shared" si="45"/>
        <v>6.3299999999999095</v>
      </c>
      <c r="I683" s="13">
        <f>IF(H683&lt;CALCULATIONS!$M$9,Aktina*SIN(epsilon*H683)*COS(D*H683),Aktina*SIN(epsilon*XRONOS)*COS(D*XRONOS))</f>
        <v>45.74311691021822</v>
      </c>
      <c r="J683" s="14">
        <f>IF(H683&lt;CALCULATIONS!$M$9,Aktina*COS(epsilon*H683)*COS(D*H683),Aktina*COS(epsilon*XRONOS)*COS(D*XRONOS))</f>
        <v>-11.507920874332966</v>
      </c>
    </row>
    <row r="684" spans="1:10">
      <c r="A684">
        <f t="shared" si="46"/>
        <v>634</v>
      </c>
      <c r="B684">
        <f t="shared" si="44"/>
        <v>6.3399999999999093</v>
      </c>
      <c r="C684" s="13">
        <f>IF(B684&lt;CALCULATIONS!$M$9,Alfa1*SIN(miia*B684)-Alfa2*SIN(miib*B684),CURRENTX)</f>
        <v>-56.297913514466224</v>
      </c>
      <c r="D684" s="14">
        <f>IF(B684&lt;CALCULATIONS!$M$9,-(Alfa1*COS(miia*B684)-Alfa2*COS(miib*B684)),CURRENTY)</f>
        <v>-31.941052073016863</v>
      </c>
      <c r="G684">
        <f t="shared" si="47"/>
        <v>634</v>
      </c>
      <c r="H684">
        <f t="shared" si="45"/>
        <v>6.3399999999999093</v>
      </c>
      <c r="I684" s="13">
        <f>IF(H684&lt;CALCULATIONS!$M$9,Aktina*SIN(epsilon*H684)*COS(D*H684),Aktina*SIN(epsilon*XRONOS)*COS(D*XRONOS))</f>
        <v>45.74311691021822</v>
      </c>
      <c r="J684" s="14">
        <f>IF(H684&lt;CALCULATIONS!$M$9,Aktina*COS(epsilon*H684)*COS(D*H684),Aktina*COS(epsilon*XRONOS)*COS(D*XRONOS))</f>
        <v>-11.507920874332966</v>
      </c>
    </row>
    <row r="685" spans="1:10">
      <c r="A685">
        <f t="shared" si="46"/>
        <v>635</v>
      </c>
      <c r="B685">
        <f t="shared" si="44"/>
        <v>6.3499999999999091</v>
      </c>
      <c r="C685" s="13">
        <f>IF(B685&lt;CALCULATIONS!$M$9,Alfa1*SIN(miia*B685)-Alfa2*SIN(miib*B685),CURRENTX)</f>
        <v>-56.297913514466224</v>
      </c>
      <c r="D685" s="14">
        <f>IF(B685&lt;CALCULATIONS!$M$9,-(Alfa1*COS(miia*B685)-Alfa2*COS(miib*B685)),CURRENTY)</f>
        <v>-31.941052073016863</v>
      </c>
      <c r="G685">
        <f t="shared" si="47"/>
        <v>635</v>
      </c>
      <c r="H685">
        <f t="shared" si="45"/>
        <v>6.3499999999999091</v>
      </c>
      <c r="I685" s="13">
        <f>IF(H685&lt;CALCULATIONS!$M$9,Aktina*SIN(epsilon*H685)*COS(D*H685),Aktina*SIN(epsilon*XRONOS)*COS(D*XRONOS))</f>
        <v>45.74311691021822</v>
      </c>
      <c r="J685" s="14">
        <f>IF(H685&lt;CALCULATIONS!$M$9,Aktina*COS(epsilon*H685)*COS(D*H685),Aktina*COS(epsilon*XRONOS)*COS(D*XRONOS))</f>
        <v>-11.507920874332966</v>
      </c>
    </row>
    <row r="686" spans="1:10">
      <c r="A686">
        <f t="shared" si="46"/>
        <v>636</v>
      </c>
      <c r="B686">
        <f t="shared" si="44"/>
        <v>6.3599999999999088</v>
      </c>
      <c r="C686" s="13">
        <f>IF(B686&lt;CALCULATIONS!$M$9,Alfa1*SIN(miia*B686)-Alfa2*SIN(miib*B686),CURRENTX)</f>
        <v>-56.297913514466224</v>
      </c>
      <c r="D686" s="14">
        <f>IF(B686&lt;CALCULATIONS!$M$9,-(Alfa1*COS(miia*B686)-Alfa2*COS(miib*B686)),CURRENTY)</f>
        <v>-31.941052073016863</v>
      </c>
      <c r="G686">
        <f t="shared" si="47"/>
        <v>636</v>
      </c>
      <c r="H686">
        <f t="shared" si="45"/>
        <v>6.3599999999999088</v>
      </c>
      <c r="I686" s="13">
        <f>IF(H686&lt;CALCULATIONS!$M$9,Aktina*SIN(epsilon*H686)*COS(D*H686),Aktina*SIN(epsilon*XRONOS)*COS(D*XRONOS))</f>
        <v>45.74311691021822</v>
      </c>
      <c r="J686" s="14">
        <f>IF(H686&lt;CALCULATIONS!$M$9,Aktina*COS(epsilon*H686)*COS(D*H686),Aktina*COS(epsilon*XRONOS)*COS(D*XRONOS))</f>
        <v>-11.507920874332966</v>
      </c>
    </row>
    <row r="687" spans="1:10">
      <c r="A687">
        <f t="shared" si="46"/>
        <v>637</v>
      </c>
      <c r="B687">
        <f t="shared" si="44"/>
        <v>6.3699999999999086</v>
      </c>
      <c r="C687" s="13">
        <f>IF(B687&lt;CALCULATIONS!$M$9,Alfa1*SIN(miia*B687)-Alfa2*SIN(miib*B687),CURRENTX)</f>
        <v>-56.297913514466224</v>
      </c>
      <c r="D687" s="14">
        <f>IF(B687&lt;CALCULATIONS!$M$9,-(Alfa1*COS(miia*B687)-Alfa2*COS(miib*B687)),CURRENTY)</f>
        <v>-31.941052073016863</v>
      </c>
      <c r="G687">
        <f t="shared" si="47"/>
        <v>637</v>
      </c>
      <c r="H687">
        <f t="shared" si="45"/>
        <v>6.3699999999999086</v>
      </c>
      <c r="I687" s="13">
        <f>IF(H687&lt;CALCULATIONS!$M$9,Aktina*SIN(epsilon*H687)*COS(D*H687),Aktina*SIN(epsilon*XRONOS)*COS(D*XRONOS))</f>
        <v>45.74311691021822</v>
      </c>
      <c r="J687" s="14">
        <f>IF(H687&lt;CALCULATIONS!$M$9,Aktina*COS(epsilon*H687)*COS(D*H687),Aktina*COS(epsilon*XRONOS)*COS(D*XRONOS))</f>
        <v>-11.507920874332966</v>
      </c>
    </row>
    <row r="688" spans="1:10">
      <c r="A688">
        <f t="shared" si="46"/>
        <v>638</v>
      </c>
      <c r="B688">
        <f t="shared" si="44"/>
        <v>6.3799999999999084</v>
      </c>
      <c r="C688" s="13">
        <f>IF(B688&lt;CALCULATIONS!$M$9,Alfa1*SIN(miia*B688)-Alfa2*SIN(miib*B688),CURRENTX)</f>
        <v>-56.297913514466224</v>
      </c>
      <c r="D688" s="14">
        <f>IF(B688&lt;CALCULATIONS!$M$9,-(Alfa1*COS(miia*B688)-Alfa2*COS(miib*B688)),CURRENTY)</f>
        <v>-31.941052073016863</v>
      </c>
      <c r="G688">
        <f t="shared" si="47"/>
        <v>638</v>
      </c>
      <c r="H688">
        <f t="shared" si="45"/>
        <v>6.3799999999999084</v>
      </c>
      <c r="I688" s="13">
        <f>IF(H688&lt;CALCULATIONS!$M$9,Aktina*SIN(epsilon*H688)*COS(D*H688),Aktina*SIN(epsilon*XRONOS)*COS(D*XRONOS))</f>
        <v>45.74311691021822</v>
      </c>
      <c r="J688" s="14">
        <f>IF(H688&lt;CALCULATIONS!$M$9,Aktina*COS(epsilon*H688)*COS(D*H688),Aktina*COS(epsilon*XRONOS)*COS(D*XRONOS))</f>
        <v>-11.507920874332966</v>
      </c>
    </row>
    <row r="689" spans="1:10">
      <c r="A689">
        <f t="shared" si="46"/>
        <v>639</v>
      </c>
      <c r="B689">
        <f t="shared" si="44"/>
        <v>6.3899999999999082</v>
      </c>
      <c r="C689" s="13">
        <f>IF(B689&lt;CALCULATIONS!$M$9,Alfa1*SIN(miia*B689)-Alfa2*SIN(miib*B689),CURRENTX)</f>
        <v>-56.297913514466224</v>
      </c>
      <c r="D689" s="14">
        <f>IF(B689&lt;CALCULATIONS!$M$9,-(Alfa1*COS(miia*B689)-Alfa2*COS(miib*B689)),CURRENTY)</f>
        <v>-31.941052073016863</v>
      </c>
      <c r="G689">
        <f t="shared" si="47"/>
        <v>639</v>
      </c>
      <c r="H689">
        <f t="shared" si="45"/>
        <v>6.3899999999999082</v>
      </c>
      <c r="I689" s="13">
        <f>IF(H689&lt;CALCULATIONS!$M$9,Aktina*SIN(epsilon*H689)*COS(D*H689),Aktina*SIN(epsilon*XRONOS)*COS(D*XRONOS))</f>
        <v>45.74311691021822</v>
      </c>
      <c r="J689" s="14">
        <f>IF(H689&lt;CALCULATIONS!$M$9,Aktina*COS(epsilon*H689)*COS(D*H689),Aktina*COS(epsilon*XRONOS)*COS(D*XRONOS))</f>
        <v>-11.507920874332966</v>
      </c>
    </row>
    <row r="690" spans="1:10">
      <c r="A690">
        <f t="shared" si="46"/>
        <v>640</v>
      </c>
      <c r="B690">
        <f t="shared" si="44"/>
        <v>6.399999999999908</v>
      </c>
      <c r="C690" s="13">
        <f>IF(B690&lt;CALCULATIONS!$M$9,Alfa1*SIN(miia*B690)-Alfa2*SIN(miib*B690),CURRENTX)</f>
        <v>-56.297913514466224</v>
      </c>
      <c r="D690" s="14">
        <f>IF(B690&lt;CALCULATIONS!$M$9,-(Alfa1*COS(miia*B690)-Alfa2*COS(miib*B690)),CURRENTY)</f>
        <v>-31.941052073016863</v>
      </c>
      <c r="G690">
        <f t="shared" si="47"/>
        <v>640</v>
      </c>
      <c r="H690">
        <f t="shared" si="45"/>
        <v>6.399999999999908</v>
      </c>
      <c r="I690" s="13">
        <f>IF(H690&lt;CALCULATIONS!$M$9,Aktina*SIN(epsilon*H690)*COS(D*H690),Aktina*SIN(epsilon*XRONOS)*COS(D*XRONOS))</f>
        <v>45.74311691021822</v>
      </c>
      <c r="J690" s="14">
        <f>IF(H690&lt;CALCULATIONS!$M$9,Aktina*COS(epsilon*H690)*COS(D*H690),Aktina*COS(epsilon*XRONOS)*COS(D*XRONOS))</f>
        <v>-11.507920874332966</v>
      </c>
    </row>
    <row r="691" spans="1:10">
      <c r="A691">
        <f t="shared" si="46"/>
        <v>641</v>
      </c>
      <c r="B691">
        <f t="shared" ref="B691:B754" si="48">B690+dt</f>
        <v>6.4099999999999078</v>
      </c>
      <c r="C691" s="13">
        <f>IF(B691&lt;CALCULATIONS!$M$9,Alfa1*SIN(miia*B691)-Alfa2*SIN(miib*B691),CURRENTX)</f>
        <v>-56.297913514466224</v>
      </c>
      <c r="D691" s="14">
        <f>IF(B691&lt;CALCULATIONS!$M$9,-(Alfa1*COS(miia*B691)-Alfa2*COS(miib*B691)),CURRENTY)</f>
        <v>-31.941052073016863</v>
      </c>
      <c r="G691">
        <f t="shared" si="47"/>
        <v>641</v>
      </c>
      <c r="H691">
        <f t="shared" ref="H691:H754" si="49">H690+dt</f>
        <v>6.4099999999999078</v>
      </c>
      <c r="I691" s="13">
        <f>IF(H691&lt;CALCULATIONS!$M$9,Aktina*SIN(epsilon*H691)*COS(D*H691),Aktina*SIN(epsilon*XRONOS)*COS(D*XRONOS))</f>
        <v>45.74311691021822</v>
      </c>
      <c r="J691" s="14">
        <f>IF(H691&lt;CALCULATIONS!$M$9,Aktina*COS(epsilon*H691)*COS(D*H691),Aktina*COS(epsilon*XRONOS)*COS(D*XRONOS))</f>
        <v>-11.507920874332966</v>
      </c>
    </row>
    <row r="692" spans="1:10">
      <c r="A692">
        <f t="shared" ref="A692:A755" si="50">A691+1</f>
        <v>642</v>
      </c>
      <c r="B692">
        <f t="shared" si="48"/>
        <v>6.4199999999999076</v>
      </c>
      <c r="C692" s="13">
        <f>IF(B692&lt;CALCULATIONS!$M$9,Alfa1*SIN(miia*B692)-Alfa2*SIN(miib*B692),CURRENTX)</f>
        <v>-56.297913514466224</v>
      </c>
      <c r="D692" s="14">
        <f>IF(B692&lt;CALCULATIONS!$M$9,-(Alfa1*COS(miia*B692)-Alfa2*COS(miib*B692)),CURRENTY)</f>
        <v>-31.941052073016863</v>
      </c>
      <c r="G692">
        <f t="shared" ref="G692:G755" si="51">G691+1</f>
        <v>642</v>
      </c>
      <c r="H692">
        <f t="shared" si="49"/>
        <v>6.4199999999999076</v>
      </c>
      <c r="I692" s="13">
        <f>IF(H692&lt;CALCULATIONS!$M$9,Aktina*SIN(epsilon*H692)*COS(D*H692),Aktina*SIN(epsilon*XRONOS)*COS(D*XRONOS))</f>
        <v>45.74311691021822</v>
      </c>
      <c r="J692" s="14">
        <f>IF(H692&lt;CALCULATIONS!$M$9,Aktina*COS(epsilon*H692)*COS(D*H692),Aktina*COS(epsilon*XRONOS)*COS(D*XRONOS))</f>
        <v>-11.507920874332966</v>
      </c>
    </row>
    <row r="693" spans="1:10">
      <c r="A693">
        <f t="shared" si="50"/>
        <v>643</v>
      </c>
      <c r="B693">
        <f t="shared" si="48"/>
        <v>6.4299999999999073</v>
      </c>
      <c r="C693" s="13">
        <f>IF(B693&lt;CALCULATIONS!$M$9,Alfa1*SIN(miia*B693)-Alfa2*SIN(miib*B693),CURRENTX)</f>
        <v>-56.297913514466224</v>
      </c>
      <c r="D693" s="14">
        <f>IF(B693&lt;CALCULATIONS!$M$9,-(Alfa1*COS(miia*B693)-Alfa2*COS(miib*B693)),CURRENTY)</f>
        <v>-31.941052073016863</v>
      </c>
      <c r="G693">
        <f t="shared" si="51"/>
        <v>643</v>
      </c>
      <c r="H693">
        <f t="shared" si="49"/>
        <v>6.4299999999999073</v>
      </c>
      <c r="I693" s="13">
        <f>IF(H693&lt;CALCULATIONS!$M$9,Aktina*SIN(epsilon*H693)*COS(D*H693),Aktina*SIN(epsilon*XRONOS)*COS(D*XRONOS))</f>
        <v>45.74311691021822</v>
      </c>
      <c r="J693" s="14">
        <f>IF(H693&lt;CALCULATIONS!$M$9,Aktina*COS(epsilon*H693)*COS(D*H693),Aktina*COS(epsilon*XRONOS)*COS(D*XRONOS))</f>
        <v>-11.507920874332966</v>
      </c>
    </row>
    <row r="694" spans="1:10">
      <c r="A694">
        <f t="shared" si="50"/>
        <v>644</v>
      </c>
      <c r="B694">
        <f t="shared" si="48"/>
        <v>6.4399999999999071</v>
      </c>
      <c r="C694" s="13">
        <f>IF(B694&lt;CALCULATIONS!$M$9,Alfa1*SIN(miia*B694)-Alfa2*SIN(miib*B694),CURRENTX)</f>
        <v>-56.297913514466224</v>
      </c>
      <c r="D694" s="14">
        <f>IF(B694&lt;CALCULATIONS!$M$9,-(Alfa1*COS(miia*B694)-Alfa2*COS(miib*B694)),CURRENTY)</f>
        <v>-31.941052073016863</v>
      </c>
      <c r="G694">
        <f t="shared" si="51"/>
        <v>644</v>
      </c>
      <c r="H694">
        <f t="shared" si="49"/>
        <v>6.4399999999999071</v>
      </c>
      <c r="I694" s="13">
        <f>IF(H694&lt;CALCULATIONS!$M$9,Aktina*SIN(epsilon*H694)*COS(D*H694),Aktina*SIN(epsilon*XRONOS)*COS(D*XRONOS))</f>
        <v>45.74311691021822</v>
      </c>
      <c r="J694" s="14">
        <f>IF(H694&lt;CALCULATIONS!$M$9,Aktina*COS(epsilon*H694)*COS(D*H694),Aktina*COS(epsilon*XRONOS)*COS(D*XRONOS))</f>
        <v>-11.507920874332966</v>
      </c>
    </row>
    <row r="695" spans="1:10">
      <c r="A695">
        <f t="shared" si="50"/>
        <v>645</v>
      </c>
      <c r="B695">
        <f t="shared" si="48"/>
        <v>6.4499999999999069</v>
      </c>
      <c r="C695" s="13">
        <f>IF(B695&lt;CALCULATIONS!$M$9,Alfa1*SIN(miia*B695)-Alfa2*SIN(miib*B695),CURRENTX)</f>
        <v>-56.297913514466224</v>
      </c>
      <c r="D695" s="14">
        <f>IF(B695&lt;CALCULATIONS!$M$9,-(Alfa1*COS(miia*B695)-Alfa2*COS(miib*B695)),CURRENTY)</f>
        <v>-31.941052073016863</v>
      </c>
      <c r="G695">
        <f t="shared" si="51"/>
        <v>645</v>
      </c>
      <c r="H695">
        <f t="shared" si="49"/>
        <v>6.4499999999999069</v>
      </c>
      <c r="I695" s="13">
        <f>IF(H695&lt;CALCULATIONS!$M$9,Aktina*SIN(epsilon*H695)*COS(D*H695),Aktina*SIN(epsilon*XRONOS)*COS(D*XRONOS))</f>
        <v>45.74311691021822</v>
      </c>
      <c r="J695" s="14">
        <f>IF(H695&lt;CALCULATIONS!$M$9,Aktina*COS(epsilon*H695)*COS(D*H695),Aktina*COS(epsilon*XRONOS)*COS(D*XRONOS))</f>
        <v>-11.507920874332966</v>
      </c>
    </row>
    <row r="696" spans="1:10">
      <c r="A696">
        <f t="shared" si="50"/>
        <v>646</v>
      </c>
      <c r="B696">
        <f t="shared" si="48"/>
        <v>6.4599999999999067</v>
      </c>
      <c r="C696" s="13">
        <f>IF(B696&lt;CALCULATIONS!$M$9,Alfa1*SIN(miia*B696)-Alfa2*SIN(miib*B696),CURRENTX)</f>
        <v>-56.297913514466224</v>
      </c>
      <c r="D696" s="14">
        <f>IF(B696&lt;CALCULATIONS!$M$9,-(Alfa1*COS(miia*B696)-Alfa2*COS(miib*B696)),CURRENTY)</f>
        <v>-31.941052073016863</v>
      </c>
      <c r="G696">
        <f t="shared" si="51"/>
        <v>646</v>
      </c>
      <c r="H696">
        <f t="shared" si="49"/>
        <v>6.4599999999999067</v>
      </c>
      <c r="I696" s="13">
        <f>IF(H696&lt;CALCULATIONS!$M$9,Aktina*SIN(epsilon*H696)*COS(D*H696),Aktina*SIN(epsilon*XRONOS)*COS(D*XRONOS))</f>
        <v>45.74311691021822</v>
      </c>
      <c r="J696" s="14">
        <f>IF(H696&lt;CALCULATIONS!$M$9,Aktina*COS(epsilon*H696)*COS(D*H696),Aktina*COS(epsilon*XRONOS)*COS(D*XRONOS))</f>
        <v>-11.507920874332966</v>
      </c>
    </row>
    <row r="697" spans="1:10">
      <c r="A697">
        <f t="shared" si="50"/>
        <v>647</v>
      </c>
      <c r="B697">
        <f t="shared" si="48"/>
        <v>6.4699999999999065</v>
      </c>
      <c r="C697" s="13">
        <f>IF(B697&lt;CALCULATIONS!$M$9,Alfa1*SIN(miia*B697)-Alfa2*SIN(miib*B697),CURRENTX)</f>
        <v>-56.297913514466224</v>
      </c>
      <c r="D697" s="14">
        <f>IF(B697&lt;CALCULATIONS!$M$9,-(Alfa1*COS(miia*B697)-Alfa2*COS(miib*B697)),CURRENTY)</f>
        <v>-31.941052073016863</v>
      </c>
      <c r="G697">
        <f t="shared" si="51"/>
        <v>647</v>
      </c>
      <c r="H697">
        <f t="shared" si="49"/>
        <v>6.4699999999999065</v>
      </c>
      <c r="I697" s="13">
        <f>IF(H697&lt;CALCULATIONS!$M$9,Aktina*SIN(epsilon*H697)*COS(D*H697),Aktina*SIN(epsilon*XRONOS)*COS(D*XRONOS))</f>
        <v>45.74311691021822</v>
      </c>
      <c r="J697" s="14">
        <f>IF(H697&lt;CALCULATIONS!$M$9,Aktina*COS(epsilon*H697)*COS(D*H697),Aktina*COS(epsilon*XRONOS)*COS(D*XRONOS))</f>
        <v>-11.507920874332966</v>
      </c>
    </row>
    <row r="698" spans="1:10">
      <c r="A698">
        <f t="shared" si="50"/>
        <v>648</v>
      </c>
      <c r="B698">
        <f t="shared" si="48"/>
        <v>6.4799999999999063</v>
      </c>
      <c r="C698" s="13">
        <f>IF(B698&lt;CALCULATIONS!$M$9,Alfa1*SIN(miia*B698)-Alfa2*SIN(miib*B698),CURRENTX)</f>
        <v>-56.297913514466224</v>
      </c>
      <c r="D698" s="14">
        <f>IF(B698&lt;CALCULATIONS!$M$9,-(Alfa1*COS(miia*B698)-Alfa2*COS(miib*B698)),CURRENTY)</f>
        <v>-31.941052073016863</v>
      </c>
      <c r="G698">
        <f t="shared" si="51"/>
        <v>648</v>
      </c>
      <c r="H698">
        <f t="shared" si="49"/>
        <v>6.4799999999999063</v>
      </c>
      <c r="I698" s="13">
        <f>IF(H698&lt;CALCULATIONS!$M$9,Aktina*SIN(epsilon*H698)*COS(D*H698),Aktina*SIN(epsilon*XRONOS)*COS(D*XRONOS))</f>
        <v>45.74311691021822</v>
      </c>
      <c r="J698" s="14">
        <f>IF(H698&lt;CALCULATIONS!$M$9,Aktina*COS(epsilon*H698)*COS(D*H698),Aktina*COS(epsilon*XRONOS)*COS(D*XRONOS))</f>
        <v>-11.507920874332966</v>
      </c>
    </row>
    <row r="699" spans="1:10">
      <c r="A699">
        <f t="shared" si="50"/>
        <v>649</v>
      </c>
      <c r="B699">
        <f t="shared" si="48"/>
        <v>6.4899999999999061</v>
      </c>
      <c r="C699" s="13">
        <f>IF(B699&lt;CALCULATIONS!$M$9,Alfa1*SIN(miia*B699)-Alfa2*SIN(miib*B699),CURRENTX)</f>
        <v>-56.297913514466224</v>
      </c>
      <c r="D699" s="14">
        <f>IF(B699&lt;CALCULATIONS!$M$9,-(Alfa1*COS(miia*B699)-Alfa2*COS(miib*B699)),CURRENTY)</f>
        <v>-31.941052073016863</v>
      </c>
      <c r="G699">
        <f t="shared" si="51"/>
        <v>649</v>
      </c>
      <c r="H699">
        <f t="shared" si="49"/>
        <v>6.4899999999999061</v>
      </c>
      <c r="I699" s="13">
        <f>IF(H699&lt;CALCULATIONS!$M$9,Aktina*SIN(epsilon*H699)*COS(D*H699),Aktina*SIN(epsilon*XRONOS)*COS(D*XRONOS))</f>
        <v>45.74311691021822</v>
      </c>
      <c r="J699" s="14">
        <f>IF(H699&lt;CALCULATIONS!$M$9,Aktina*COS(epsilon*H699)*COS(D*H699),Aktina*COS(epsilon*XRONOS)*COS(D*XRONOS))</f>
        <v>-11.507920874332966</v>
      </c>
    </row>
    <row r="700" spans="1:10">
      <c r="A700">
        <f t="shared" si="50"/>
        <v>650</v>
      </c>
      <c r="B700">
        <f t="shared" si="48"/>
        <v>6.4999999999999059</v>
      </c>
      <c r="C700" s="13">
        <f>IF(B700&lt;CALCULATIONS!$M$9,Alfa1*SIN(miia*B700)-Alfa2*SIN(miib*B700),CURRENTX)</f>
        <v>-56.297913514466224</v>
      </c>
      <c r="D700" s="14">
        <f>IF(B700&lt;CALCULATIONS!$M$9,-(Alfa1*COS(miia*B700)-Alfa2*COS(miib*B700)),CURRENTY)</f>
        <v>-31.941052073016863</v>
      </c>
      <c r="G700">
        <f t="shared" si="51"/>
        <v>650</v>
      </c>
      <c r="H700">
        <f t="shared" si="49"/>
        <v>6.4999999999999059</v>
      </c>
      <c r="I700" s="13">
        <f>IF(H700&lt;CALCULATIONS!$M$9,Aktina*SIN(epsilon*H700)*COS(D*H700),Aktina*SIN(epsilon*XRONOS)*COS(D*XRONOS))</f>
        <v>45.74311691021822</v>
      </c>
      <c r="J700" s="14">
        <f>IF(H700&lt;CALCULATIONS!$M$9,Aktina*COS(epsilon*H700)*COS(D*H700),Aktina*COS(epsilon*XRONOS)*COS(D*XRONOS))</f>
        <v>-11.507920874332966</v>
      </c>
    </row>
    <row r="701" spans="1:10">
      <c r="A701">
        <f t="shared" si="50"/>
        <v>651</v>
      </c>
      <c r="B701">
        <f t="shared" si="48"/>
        <v>6.5099999999999056</v>
      </c>
      <c r="C701" s="13">
        <f>IF(B701&lt;CALCULATIONS!$M$9,Alfa1*SIN(miia*B701)-Alfa2*SIN(miib*B701),CURRENTX)</f>
        <v>-56.297913514466224</v>
      </c>
      <c r="D701" s="14">
        <f>IF(B701&lt;CALCULATIONS!$M$9,-(Alfa1*COS(miia*B701)-Alfa2*COS(miib*B701)),CURRENTY)</f>
        <v>-31.941052073016863</v>
      </c>
      <c r="G701">
        <f t="shared" si="51"/>
        <v>651</v>
      </c>
      <c r="H701">
        <f t="shared" si="49"/>
        <v>6.5099999999999056</v>
      </c>
      <c r="I701" s="13">
        <f>IF(H701&lt;CALCULATIONS!$M$9,Aktina*SIN(epsilon*H701)*COS(D*H701),Aktina*SIN(epsilon*XRONOS)*COS(D*XRONOS))</f>
        <v>45.74311691021822</v>
      </c>
      <c r="J701" s="14">
        <f>IF(H701&lt;CALCULATIONS!$M$9,Aktina*COS(epsilon*H701)*COS(D*H701),Aktina*COS(epsilon*XRONOS)*COS(D*XRONOS))</f>
        <v>-11.507920874332966</v>
      </c>
    </row>
    <row r="702" spans="1:10">
      <c r="A702">
        <f t="shared" si="50"/>
        <v>652</v>
      </c>
      <c r="B702">
        <f t="shared" si="48"/>
        <v>6.5199999999999054</v>
      </c>
      <c r="C702" s="13">
        <f>IF(B702&lt;CALCULATIONS!$M$9,Alfa1*SIN(miia*B702)-Alfa2*SIN(miib*B702),CURRENTX)</f>
        <v>-56.297913514466224</v>
      </c>
      <c r="D702" s="14">
        <f>IF(B702&lt;CALCULATIONS!$M$9,-(Alfa1*COS(miia*B702)-Alfa2*COS(miib*B702)),CURRENTY)</f>
        <v>-31.941052073016863</v>
      </c>
      <c r="G702">
        <f t="shared" si="51"/>
        <v>652</v>
      </c>
      <c r="H702">
        <f t="shared" si="49"/>
        <v>6.5199999999999054</v>
      </c>
      <c r="I702" s="13">
        <f>IF(H702&lt;CALCULATIONS!$M$9,Aktina*SIN(epsilon*H702)*COS(D*H702),Aktina*SIN(epsilon*XRONOS)*COS(D*XRONOS))</f>
        <v>45.74311691021822</v>
      </c>
      <c r="J702" s="14">
        <f>IF(H702&lt;CALCULATIONS!$M$9,Aktina*COS(epsilon*H702)*COS(D*H702),Aktina*COS(epsilon*XRONOS)*COS(D*XRONOS))</f>
        <v>-11.507920874332966</v>
      </c>
    </row>
    <row r="703" spans="1:10">
      <c r="A703">
        <f t="shared" si="50"/>
        <v>653</v>
      </c>
      <c r="B703">
        <f t="shared" si="48"/>
        <v>6.5299999999999052</v>
      </c>
      <c r="C703" s="13">
        <f>IF(B703&lt;CALCULATIONS!$M$9,Alfa1*SIN(miia*B703)-Alfa2*SIN(miib*B703),CURRENTX)</f>
        <v>-56.297913514466224</v>
      </c>
      <c r="D703" s="14">
        <f>IF(B703&lt;CALCULATIONS!$M$9,-(Alfa1*COS(miia*B703)-Alfa2*COS(miib*B703)),CURRENTY)</f>
        <v>-31.941052073016863</v>
      </c>
      <c r="G703">
        <f t="shared" si="51"/>
        <v>653</v>
      </c>
      <c r="H703">
        <f t="shared" si="49"/>
        <v>6.5299999999999052</v>
      </c>
      <c r="I703" s="13">
        <f>IF(H703&lt;CALCULATIONS!$M$9,Aktina*SIN(epsilon*H703)*COS(D*H703),Aktina*SIN(epsilon*XRONOS)*COS(D*XRONOS))</f>
        <v>45.74311691021822</v>
      </c>
      <c r="J703" s="14">
        <f>IF(H703&lt;CALCULATIONS!$M$9,Aktina*COS(epsilon*H703)*COS(D*H703),Aktina*COS(epsilon*XRONOS)*COS(D*XRONOS))</f>
        <v>-11.507920874332966</v>
      </c>
    </row>
    <row r="704" spans="1:10">
      <c r="A704">
        <f t="shared" si="50"/>
        <v>654</v>
      </c>
      <c r="B704">
        <f t="shared" si="48"/>
        <v>6.539999999999905</v>
      </c>
      <c r="C704" s="13">
        <f>IF(B704&lt;CALCULATIONS!$M$9,Alfa1*SIN(miia*B704)-Alfa2*SIN(miib*B704),CURRENTX)</f>
        <v>-56.297913514466224</v>
      </c>
      <c r="D704" s="14">
        <f>IF(B704&lt;CALCULATIONS!$M$9,-(Alfa1*COS(miia*B704)-Alfa2*COS(miib*B704)),CURRENTY)</f>
        <v>-31.941052073016863</v>
      </c>
      <c r="G704">
        <f t="shared" si="51"/>
        <v>654</v>
      </c>
      <c r="H704">
        <f t="shared" si="49"/>
        <v>6.539999999999905</v>
      </c>
      <c r="I704" s="13">
        <f>IF(H704&lt;CALCULATIONS!$M$9,Aktina*SIN(epsilon*H704)*COS(D*H704),Aktina*SIN(epsilon*XRONOS)*COS(D*XRONOS))</f>
        <v>45.74311691021822</v>
      </c>
      <c r="J704" s="14">
        <f>IF(H704&lt;CALCULATIONS!$M$9,Aktina*COS(epsilon*H704)*COS(D*H704),Aktina*COS(epsilon*XRONOS)*COS(D*XRONOS))</f>
        <v>-11.507920874332966</v>
      </c>
    </row>
    <row r="705" spans="1:10">
      <c r="A705">
        <f t="shared" si="50"/>
        <v>655</v>
      </c>
      <c r="B705">
        <f t="shared" si="48"/>
        <v>6.5499999999999048</v>
      </c>
      <c r="C705" s="13">
        <f>IF(B705&lt;CALCULATIONS!$M$9,Alfa1*SIN(miia*B705)-Alfa2*SIN(miib*B705),CURRENTX)</f>
        <v>-56.297913514466224</v>
      </c>
      <c r="D705" s="14">
        <f>IF(B705&lt;CALCULATIONS!$M$9,-(Alfa1*COS(miia*B705)-Alfa2*COS(miib*B705)),CURRENTY)</f>
        <v>-31.941052073016863</v>
      </c>
      <c r="G705">
        <f t="shared" si="51"/>
        <v>655</v>
      </c>
      <c r="H705">
        <f t="shared" si="49"/>
        <v>6.5499999999999048</v>
      </c>
      <c r="I705" s="13">
        <f>IF(H705&lt;CALCULATIONS!$M$9,Aktina*SIN(epsilon*H705)*COS(D*H705),Aktina*SIN(epsilon*XRONOS)*COS(D*XRONOS))</f>
        <v>45.74311691021822</v>
      </c>
      <c r="J705" s="14">
        <f>IF(H705&lt;CALCULATIONS!$M$9,Aktina*COS(epsilon*H705)*COS(D*H705),Aktina*COS(epsilon*XRONOS)*COS(D*XRONOS))</f>
        <v>-11.507920874332966</v>
      </c>
    </row>
    <row r="706" spans="1:10">
      <c r="A706">
        <f t="shared" si="50"/>
        <v>656</v>
      </c>
      <c r="B706">
        <f t="shared" si="48"/>
        <v>6.5599999999999046</v>
      </c>
      <c r="C706" s="13">
        <f>IF(B706&lt;CALCULATIONS!$M$9,Alfa1*SIN(miia*B706)-Alfa2*SIN(miib*B706),CURRENTX)</f>
        <v>-56.297913514466224</v>
      </c>
      <c r="D706" s="14">
        <f>IF(B706&lt;CALCULATIONS!$M$9,-(Alfa1*COS(miia*B706)-Alfa2*COS(miib*B706)),CURRENTY)</f>
        <v>-31.941052073016863</v>
      </c>
      <c r="G706">
        <f t="shared" si="51"/>
        <v>656</v>
      </c>
      <c r="H706">
        <f t="shared" si="49"/>
        <v>6.5599999999999046</v>
      </c>
      <c r="I706" s="13">
        <f>IF(H706&lt;CALCULATIONS!$M$9,Aktina*SIN(epsilon*H706)*COS(D*H706),Aktina*SIN(epsilon*XRONOS)*COS(D*XRONOS))</f>
        <v>45.74311691021822</v>
      </c>
      <c r="J706" s="14">
        <f>IF(H706&lt;CALCULATIONS!$M$9,Aktina*COS(epsilon*H706)*COS(D*H706),Aktina*COS(epsilon*XRONOS)*COS(D*XRONOS))</f>
        <v>-11.507920874332966</v>
      </c>
    </row>
    <row r="707" spans="1:10">
      <c r="A707">
        <f t="shared" si="50"/>
        <v>657</v>
      </c>
      <c r="B707">
        <f t="shared" si="48"/>
        <v>6.5699999999999044</v>
      </c>
      <c r="C707" s="13">
        <f>IF(B707&lt;CALCULATIONS!$M$9,Alfa1*SIN(miia*B707)-Alfa2*SIN(miib*B707),CURRENTX)</f>
        <v>-56.297913514466224</v>
      </c>
      <c r="D707" s="14">
        <f>IF(B707&lt;CALCULATIONS!$M$9,-(Alfa1*COS(miia*B707)-Alfa2*COS(miib*B707)),CURRENTY)</f>
        <v>-31.941052073016863</v>
      </c>
      <c r="G707">
        <f t="shared" si="51"/>
        <v>657</v>
      </c>
      <c r="H707">
        <f t="shared" si="49"/>
        <v>6.5699999999999044</v>
      </c>
      <c r="I707" s="13">
        <f>IF(H707&lt;CALCULATIONS!$M$9,Aktina*SIN(epsilon*H707)*COS(D*H707),Aktina*SIN(epsilon*XRONOS)*COS(D*XRONOS))</f>
        <v>45.74311691021822</v>
      </c>
      <c r="J707" s="14">
        <f>IF(H707&lt;CALCULATIONS!$M$9,Aktina*COS(epsilon*H707)*COS(D*H707),Aktina*COS(epsilon*XRONOS)*COS(D*XRONOS))</f>
        <v>-11.507920874332966</v>
      </c>
    </row>
    <row r="708" spans="1:10">
      <c r="A708">
        <f t="shared" si="50"/>
        <v>658</v>
      </c>
      <c r="B708">
        <f t="shared" si="48"/>
        <v>6.5799999999999041</v>
      </c>
      <c r="C708" s="13">
        <f>IF(B708&lt;CALCULATIONS!$M$9,Alfa1*SIN(miia*B708)-Alfa2*SIN(miib*B708),CURRENTX)</f>
        <v>-56.297913514466224</v>
      </c>
      <c r="D708" s="14">
        <f>IF(B708&lt;CALCULATIONS!$M$9,-(Alfa1*COS(miia*B708)-Alfa2*COS(miib*B708)),CURRENTY)</f>
        <v>-31.941052073016863</v>
      </c>
      <c r="G708">
        <f t="shared" si="51"/>
        <v>658</v>
      </c>
      <c r="H708">
        <f t="shared" si="49"/>
        <v>6.5799999999999041</v>
      </c>
      <c r="I708" s="13">
        <f>IF(H708&lt;CALCULATIONS!$M$9,Aktina*SIN(epsilon*H708)*COS(D*H708),Aktina*SIN(epsilon*XRONOS)*COS(D*XRONOS))</f>
        <v>45.74311691021822</v>
      </c>
      <c r="J708" s="14">
        <f>IF(H708&lt;CALCULATIONS!$M$9,Aktina*COS(epsilon*H708)*COS(D*H708),Aktina*COS(epsilon*XRONOS)*COS(D*XRONOS))</f>
        <v>-11.507920874332966</v>
      </c>
    </row>
    <row r="709" spans="1:10">
      <c r="A709">
        <f t="shared" si="50"/>
        <v>659</v>
      </c>
      <c r="B709">
        <f t="shared" si="48"/>
        <v>6.5899999999999039</v>
      </c>
      <c r="C709" s="13">
        <f>IF(B709&lt;CALCULATIONS!$M$9,Alfa1*SIN(miia*B709)-Alfa2*SIN(miib*B709),CURRENTX)</f>
        <v>-56.297913514466224</v>
      </c>
      <c r="D709" s="14">
        <f>IF(B709&lt;CALCULATIONS!$M$9,-(Alfa1*COS(miia*B709)-Alfa2*COS(miib*B709)),CURRENTY)</f>
        <v>-31.941052073016863</v>
      </c>
      <c r="G709">
        <f t="shared" si="51"/>
        <v>659</v>
      </c>
      <c r="H709">
        <f t="shared" si="49"/>
        <v>6.5899999999999039</v>
      </c>
      <c r="I709" s="13">
        <f>IF(H709&lt;CALCULATIONS!$M$9,Aktina*SIN(epsilon*H709)*COS(D*H709),Aktina*SIN(epsilon*XRONOS)*COS(D*XRONOS))</f>
        <v>45.74311691021822</v>
      </c>
      <c r="J709" s="14">
        <f>IF(H709&lt;CALCULATIONS!$M$9,Aktina*COS(epsilon*H709)*COS(D*H709),Aktina*COS(epsilon*XRONOS)*COS(D*XRONOS))</f>
        <v>-11.507920874332966</v>
      </c>
    </row>
    <row r="710" spans="1:10">
      <c r="A710">
        <f t="shared" si="50"/>
        <v>660</v>
      </c>
      <c r="B710">
        <f t="shared" si="48"/>
        <v>6.5999999999999037</v>
      </c>
      <c r="C710" s="13">
        <f>IF(B710&lt;CALCULATIONS!$M$9,Alfa1*SIN(miia*B710)-Alfa2*SIN(miib*B710),CURRENTX)</f>
        <v>-56.297913514466224</v>
      </c>
      <c r="D710" s="14">
        <f>IF(B710&lt;CALCULATIONS!$M$9,-(Alfa1*COS(miia*B710)-Alfa2*COS(miib*B710)),CURRENTY)</f>
        <v>-31.941052073016863</v>
      </c>
      <c r="G710">
        <f t="shared" si="51"/>
        <v>660</v>
      </c>
      <c r="H710">
        <f t="shared" si="49"/>
        <v>6.5999999999999037</v>
      </c>
      <c r="I710" s="13">
        <f>IF(H710&lt;CALCULATIONS!$M$9,Aktina*SIN(epsilon*H710)*COS(D*H710),Aktina*SIN(epsilon*XRONOS)*COS(D*XRONOS))</f>
        <v>45.74311691021822</v>
      </c>
      <c r="J710" s="14">
        <f>IF(H710&lt;CALCULATIONS!$M$9,Aktina*COS(epsilon*H710)*COS(D*H710),Aktina*COS(epsilon*XRONOS)*COS(D*XRONOS))</f>
        <v>-11.507920874332966</v>
      </c>
    </row>
    <row r="711" spans="1:10">
      <c r="A711">
        <f t="shared" si="50"/>
        <v>661</v>
      </c>
      <c r="B711">
        <f t="shared" si="48"/>
        <v>6.6099999999999035</v>
      </c>
      <c r="C711" s="13">
        <f>IF(B711&lt;CALCULATIONS!$M$9,Alfa1*SIN(miia*B711)-Alfa2*SIN(miib*B711),CURRENTX)</f>
        <v>-56.297913514466224</v>
      </c>
      <c r="D711" s="14">
        <f>IF(B711&lt;CALCULATIONS!$M$9,-(Alfa1*COS(miia*B711)-Alfa2*COS(miib*B711)),CURRENTY)</f>
        <v>-31.941052073016863</v>
      </c>
      <c r="G711">
        <f t="shared" si="51"/>
        <v>661</v>
      </c>
      <c r="H711">
        <f t="shared" si="49"/>
        <v>6.6099999999999035</v>
      </c>
      <c r="I711" s="13">
        <f>IF(H711&lt;CALCULATIONS!$M$9,Aktina*SIN(epsilon*H711)*COS(D*H711),Aktina*SIN(epsilon*XRONOS)*COS(D*XRONOS))</f>
        <v>45.74311691021822</v>
      </c>
      <c r="J711" s="14">
        <f>IF(H711&lt;CALCULATIONS!$M$9,Aktina*COS(epsilon*H711)*COS(D*H711),Aktina*COS(epsilon*XRONOS)*COS(D*XRONOS))</f>
        <v>-11.507920874332966</v>
      </c>
    </row>
    <row r="712" spans="1:10">
      <c r="A712">
        <f t="shared" si="50"/>
        <v>662</v>
      </c>
      <c r="B712">
        <f t="shared" si="48"/>
        <v>6.6199999999999033</v>
      </c>
      <c r="C712" s="13">
        <f>IF(B712&lt;CALCULATIONS!$M$9,Alfa1*SIN(miia*B712)-Alfa2*SIN(miib*B712),CURRENTX)</f>
        <v>-56.297913514466224</v>
      </c>
      <c r="D712" s="14">
        <f>IF(B712&lt;CALCULATIONS!$M$9,-(Alfa1*COS(miia*B712)-Alfa2*COS(miib*B712)),CURRENTY)</f>
        <v>-31.941052073016863</v>
      </c>
      <c r="G712">
        <f t="shared" si="51"/>
        <v>662</v>
      </c>
      <c r="H712">
        <f t="shared" si="49"/>
        <v>6.6199999999999033</v>
      </c>
      <c r="I712" s="13">
        <f>IF(H712&lt;CALCULATIONS!$M$9,Aktina*SIN(epsilon*H712)*COS(D*H712),Aktina*SIN(epsilon*XRONOS)*COS(D*XRONOS))</f>
        <v>45.74311691021822</v>
      </c>
      <c r="J712" s="14">
        <f>IF(H712&lt;CALCULATIONS!$M$9,Aktina*COS(epsilon*H712)*COS(D*H712),Aktina*COS(epsilon*XRONOS)*COS(D*XRONOS))</f>
        <v>-11.507920874332966</v>
      </c>
    </row>
    <row r="713" spans="1:10">
      <c r="A713">
        <f t="shared" si="50"/>
        <v>663</v>
      </c>
      <c r="B713">
        <f t="shared" si="48"/>
        <v>6.6299999999999031</v>
      </c>
      <c r="C713" s="13">
        <f>IF(B713&lt;CALCULATIONS!$M$9,Alfa1*SIN(miia*B713)-Alfa2*SIN(miib*B713),CURRENTX)</f>
        <v>-56.297913514466224</v>
      </c>
      <c r="D713" s="14">
        <f>IF(B713&lt;CALCULATIONS!$M$9,-(Alfa1*COS(miia*B713)-Alfa2*COS(miib*B713)),CURRENTY)</f>
        <v>-31.941052073016863</v>
      </c>
      <c r="G713">
        <f t="shared" si="51"/>
        <v>663</v>
      </c>
      <c r="H713">
        <f t="shared" si="49"/>
        <v>6.6299999999999031</v>
      </c>
      <c r="I713" s="13">
        <f>IF(H713&lt;CALCULATIONS!$M$9,Aktina*SIN(epsilon*H713)*COS(D*H713),Aktina*SIN(epsilon*XRONOS)*COS(D*XRONOS))</f>
        <v>45.74311691021822</v>
      </c>
      <c r="J713" s="14">
        <f>IF(H713&lt;CALCULATIONS!$M$9,Aktina*COS(epsilon*H713)*COS(D*H713),Aktina*COS(epsilon*XRONOS)*COS(D*XRONOS))</f>
        <v>-11.507920874332966</v>
      </c>
    </row>
    <row r="714" spans="1:10">
      <c r="A714">
        <f t="shared" si="50"/>
        <v>664</v>
      </c>
      <c r="B714">
        <f t="shared" si="48"/>
        <v>6.6399999999999029</v>
      </c>
      <c r="C714" s="13">
        <f>IF(B714&lt;CALCULATIONS!$M$9,Alfa1*SIN(miia*B714)-Alfa2*SIN(miib*B714),CURRENTX)</f>
        <v>-56.297913514466224</v>
      </c>
      <c r="D714" s="14">
        <f>IF(B714&lt;CALCULATIONS!$M$9,-(Alfa1*COS(miia*B714)-Alfa2*COS(miib*B714)),CURRENTY)</f>
        <v>-31.941052073016863</v>
      </c>
      <c r="G714">
        <f t="shared" si="51"/>
        <v>664</v>
      </c>
      <c r="H714">
        <f t="shared" si="49"/>
        <v>6.6399999999999029</v>
      </c>
      <c r="I714" s="13">
        <f>IF(H714&lt;CALCULATIONS!$M$9,Aktina*SIN(epsilon*H714)*COS(D*H714),Aktina*SIN(epsilon*XRONOS)*COS(D*XRONOS))</f>
        <v>45.74311691021822</v>
      </c>
      <c r="J714" s="14">
        <f>IF(H714&lt;CALCULATIONS!$M$9,Aktina*COS(epsilon*H714)*COS(D*H714),Aktina*COS(epsilon*XRONOS)*COS(D*XRONOS))</f>
        <v>-11.507920874332966</v>
      </c>
    </row>
    <row r="715" spans="1:10">
      <c r="A715">
        <f t="shared" si="50"/>
        <v>665</v>
      </c>
      <c r="B715">
        <f t="shared" si="48"/>
        <v>6.6499999999999027</v>
      </c>
      <c r="C715" s="13">
        <f>IF(B715&lt;CALCULATIONS!$M$9,Alfa1*SIN(miia*B715)-Alfa2*SIN(miib*B715),CURRENTX)</f>
        <v>-56.297913514466224</v>
      </c>
      <c r="D715" s="14">
        <f>IF(B715&lt;CALCULATIONS!$M$9,-(Alfa1*COS(miia*B715)-Alfa2*COS(miib*B715)),CURRENTY)</f>
        <v>-31.941052073016863</v>
      </c>
      <c r="G715">
        <f t="shared" si="51"/>
        <v>665</v>
      </c>
      <c r="H715">
        <f t="shared" si="49"/>
        <v>6.6499999999999027</v>
      </c>
      <c r="I715" s="13">
        <f>IF(H715&lt;CALCULATIONS!$M$9,Aktina*SIN(epsilon*H715)*COS(D*H715),Aktina*SIN(epsilon*XRONOS)*COS(D*XRONOS))</f>
        <v>45.74311691021822</v>
      </c>
      <c r="J715" s="14">
        <f>IF(H715&lt;CALCULATIONS!$M$9,Aktina*COS(epsilon*H715)*COS(D*H715),Aktina*COS(epsilon*XRONOS)*COS(D*XRONOS))</f>
        <v>-11.507920874332966</v>
      </c>
    </row>
    <row r="716" spans="1:10">
      <c r="A716">
        <f t="shared" si="50"/>
        <v>666</v>
      </c>
      <c r="B716">
        <f t="shared" si="48"/>
        <v>6.6599999999999024</v>
      </c>
      <c r="C716" s="13">
        <f>IF(B716&lt;CALCULATIONS!$M$9,Alfa1*SIN(miia*B716)-Alfa2*SIN(miib*B716),CURRENTX)</f>
        <v>-56.297913514466224</v>
      </c>
      <c r="D716" s="14">
        <f>IF(B716&lt;CALCULATIONS!$M$9,-(Alfa1*COS(miia*B716)-Alfa2*COS(miib*B716)),CURRENTY)</f>
        <v>-31.941052073016863</v>
      </c>
      <c r="G716">
        <f t="shared" si="51"/>
        <v>666</v>
      </c>
      <c r="H716">
        <f t="shared" si="49"/>
        <v>6.6599999999999024</v>
      </c>
      <c r="I716" s="13">
        <f>IF(H716&lt;CALCULATIONS!$M$9,Aktina*SIN(epsilon*H716)*COS(D*H716),Aktina*SIN(epsilon*XRONOS)*COS(D*XRONOS))</f>
        <v>45.74311691021822</v>
      </c>
      <c r="J716" s="14">
        <f>IF(H716&lt;CALCULATIONS!$M$9,Aktina*COS(epsilon*H716)*COS(D*H716),Aktina*COS(epsilon*XRONOS)*COS(D*XRONOS))</f>
        <v>-11.507920874332966</v>
      </c>
    </row>
    <row r="717" spans="1:10">
      <c r="A717">
        <f t="shared" si="50"/>
        <v>667</v>
      </c>
      <c r="B717">
        <f t="shared" si="48"/>
        <v>6.6699999999999022</v>
      </c>
      <c r="C717" s="13">
        <f>IF(B717&lt;CALCULATIONS!$M$9,Alfa1*SIN(miia*B717)-Alfa2*SIN(miib*B717),CURRENTX)</f>
        <v>-56.297913514466224</v>
      </c>
      <c r="D717" s="14">
        <f>IF(B717&lt;CALCULATIONS!$M$9,-(Alfa1*COS(miia*B717)-Alfa2*COS(miib*B717)),CURRENTY)</f>
        <v>-31.941052073016863</v>
      </c>
      <c r="G717">
        <f t="shared" si="51"/>
        <v>667</v>
      </c>
      <c r="H717">
        <f t="shared" si="49"/>
        <v>6.6699999999999022</v>
      </c>
      <c r="I717" s="13">
        <f>IF(H717&lt;CALCULATIONS!$M$9,Aktina*SIN(epsilon*H717)*COS(D*H717),Aktina*SIN(epsilon*XRONOS)*COS(D*XRONOS))</f>
        <v>45.74311691021822</v>
      </c>
      <c r="J717" s="14">
        <f>IF(H717&lt;CALCULATIONS!$M$9,Aktina*COS(epsilon*H717)*COS(D*H717),Aktina*COS(epsilon*XRONOS)*COS(D*XRONOS))</f>
        <v>-11.507920874332966</v>
      </c>
    </row>
    <row r="718" spans="1:10">
      <c r="A718">
        <f t="shared" si="50"/>
        <v>668</v>
      </c>
      <c r="B718">
        <f t="shared" si="48"/>
        <v>6.679999999999902</v>
      </c>
      <c r="C718" s="13">
        <f>IF(B718&lt;CALCULATIONS!$M$9,Alfa1*SIN(miia*B718)-Alfa2*SIN(miib*B718),CURRENTX)</f>
        <v>-56.297913514466224</v>
      </c>
      <c r="D718" s="14">
        <f>IF(B718&lt;CALCULATIONS!$M$9,-(Alfa1*COS(miia*B718)-Alfa2*COS(miib*B718)),CURRENTY)</f>
        <v>-31.941052073016863</v>
      </c>
      <c r="G718">
        <f t="shared" si="51"/>
        <v>668</v>
      </c>
      <c r="H718">
        <f t="shared" si="49"/>
        <v>6.679999999999902</v>
      </c>
      <c r="I718" s="13">
        <f>IF(H718&lt;CALCULATIONS!$M$9,Aktina*SIN(epsilon*H718)*COS(D*H718),Aktina*SIN(epsilon*XRONOS)*COS(D*XRONOS))</f>
        <v>45.74311691021822</v>
      </c>
      <c r="J718" s="14">
        <f>IF(H718&lt;CALCULATIONS!$M$9,Aktina*COS(epsilon*H718)*COS(D*H718),Aktina*COS(epsilon*XRONOS)*COS(D*XRONOS))</f>
        <v>-11.507920874332966</v>
      </c>
    </row>
    <row r="719" spans="1:10">
      <c r="A719">
        <f t="shared" si="50"/>
        <v>669</v>
      </c>
      <c r="B719">
        <f t="shared" si="48"/>
        <v>6.6899999999999018</v>
      </c>
      <c r="C719" s="13">
        <f>IF(B719&lt;CALCULATIONS!$M$9,Alfa1*SIN(miia*B719)-Alfa2*SIN(miib*B719),CURRENTX)</f>
        <v>-56.297913514466224</v>
      </c>
      <c r="D719" s="14">
        <f>IF(B719&lt;CALCULATIONS!$M$9,-(Alfa1*COS(miia*B719)-Alfa2*COS(miib*B719)),CURRENTY)</f>
        <v>-31.941052073016863</v>
      </c>
      <c r="G719">
        <f t="shared" si="51"/>
        <v>669</v>
      </c>
      <c r="H719">
        <f t="shared" si="49"/>
        <v>6.6899999999999018</v>
      </c>
      <c r="I719" s="13">
        <f>IF(H719&lt;CALCULATIONS!$M$9,Aktina*SIN(epsilon*H719)*COS(D*H719),Aktina*SIN(epsilon*XRONOS)*COS(D*XRONOS))</f>
        <v>45.74311691021822</v>
      </c>
      <c r="J719" s="14">
        <f>IF(H719&lt;CALCULATIONS!$M$9,Aktina*COS(epsilon*H719)*COS(D*H719),Aktina*COS(epsilon*XRONOS)*COS(D*XRONOS))</f>
        <v>-11.507920874332966</v>
      </c>
    </row>
    <row r="720" spans="1:10">
      <c r="A720">
        <f t="shared" si="50"/>
        <v>670</v>
      </c>
      <c r="B720">
        <f t="shared" si="48"/>
        <v>6.6999999999999016</v>
      </c>
      <c r="C720" s="13">
        <f>IF(B720&lt;CALCULATIONS!$M$9,Alfa1*SIN(miia*B720)-Alfa2*SIN(miib*B720),CURRENTX)</f>
        <v>-56.297913514466224</v>
      </c>
      <c r="D720" s="14">
        <f>IF(B720&lt;CALCULATIONS!$M$9,-(Alfa1*COS(miia*B720)-Alfa2*COS(miib*B720)),CURRENTY)</f>
        <v>-31.941052073016863</v>
      </c>
      <c r="G720">
        <f t="shared" si="51"/>
        <v>670</v>
      </c>
      <c r="H720">
        <f t="shared" si="49"/>
        <v>6.6999999999999016</v>
      </c>
      <c r="I720" s="13">
        <f>IF(H720&lt;CALCULATIONS!$M$9,Aktina*SIN(epsilon*H720)*COS(D*H720),Aktina*SIN(epsilon*XRONOS)*COS(D*XRONOS))</f>
        <v>45.74311691021822</v>
      </c>
      <c r="J720" s="14">
        <f>IF(H720&lt;CALCULATIONS!$M$9,Aktina*COS(epsilon*H720)*COS(D*H720),Aktina*COS(epsilon*XRONOS)*COS(D*XRONOS))</f>
        <v>-11.507920874332966</v>
      </c>
    </row>
    <row r="721" spans="1:10">
      <c r="A721">
        <f t="shared" si="50"/>
        <v>671</v>
      </c>
      <c r="B721">
        <f t="shared" si="48"/>
        <v>6.7099999999999014</v>
      </c>
      <c r="C721" s="13">
        <f>IF(B721&lt;CALCULATIONS!$M$9,Alfa1*SIN(miia*B721)-Alfa2*SIN(miib*B721),CURRENTX)</f>
        <v>-56.297913514466224</v>
      </c>
      <c r="D721" s="14">
        <f>IF(B721&lt;CALCULATIONS!$M$9,-(Alfa1*COS(miia*B721)-Alfa2*COS(miib*B721)),CURRENTY)</f>
        <v>-31.941052073016863</v>
      </c>
      <c r="G721">
        <f t="shared" si="51"/>
        <v>671</v>
      </c>
      <c r="H721">
        <f t="shared" si="49"/>
        <v>6.7099999999999014</v>
      </c>
      <c r="I721" s="13">
        <f>IF(H721&lt;CALCULATIONS!$M$9,Aktina*SIN(epsilon*H721)*COS(D*H721),Aktina*SIN(epsilon*XRONOS)*COS(D*XRONOS))</f>
        <v>45.74311691021822</v>
      </c>
      <c r="J721" s="14">
        <f>IF(H721&lt;CALCULATIONS!$M$9,Aktina*COS(epsilon*H721)*COS(D*H721),Aktina*COS(epsilon*XRONOS)*COS(D*XRONOS))</f>
        <v>-11.507920874332966</v>
      </c>
    </row>
    <row r="722" spans="1:10">
      <c r="A722">
        <f t="shared" si="50"/>
        <v>672</v>
      </c>
      <c r="B722">
        <f t="shared" si="48"/>
        <v>6.7199999999999012</v>
      </c>
      <c r="C722" s="13">
        <f>IF(B722&lt;CALCULATIONS!$M$9,Alfa1*SIN(miia*B722)-Alfa2*SIN(miib*B722),CURRENTX)</f>
        <v>-56.297913514466224</v>
      </c>
      <c r="D722" s="14">
        <f>IF(B722&lt;CALCULATIONS!$M$9,-(Alfa1*COS(miia*B722)-Alfa2*COS(miib*B722)),CURRENTY)</f>
        <v>-31.941052073016863</v>
      </c>
      <c r="G722">
        <f t="shared" si="51"/>
        <v>672</v>
      </c>
      <c r="H722">
        <f t="shared" si="49"/>
        <v>6.7199999999999012</v>
      </c>
      <c r="I722" s="13">
        <f>IF(H722&lt;CALCULATIONS!$M$9,Aktina*SIN(epsilon*H722)*COS(D*H722),Aktina*SIN(epsilon*XRONOS)*COS(D*XRONOS))</f>
        <v>45.74311691021822</v>
      </c>
      <c r="J722" s="14">
        <f>IF(H722&lt;CALCULATIONS!$M$9,Aktina*COS(epsilon*H722)*COS(D*H722),Aktina*COS(epsilon*XRONOS)*COS(D*XRONOS))</f>
        <v>-11.507920874332966</v>
      </c>
    </row>
    <row r="723" spans="1:10">
      <c r="A723">
        <f t="shared" si="50"/>
        <v>673</v>
      </c>
      <c r="B723">
        <f t="shared" si="48"/>
        <v>6.729999999999901</v>
      </c>
      <c r="C723" s="13">
        <f>IF(B723&lt;CALCULATIONS!$M$9,Alfa1*SIN(miia*B723)-Alfa2*SIN(miib*B723),CURRENTX)</f>
        <v>-56.297913514466224</v>
      </c>
      <c r="D723" s="14">
        <f>IF(B723&lt;CALCULATIONS!$M$9,-(Alfa1*COS(miia*B723)-Alfa2*COS(miib*B723)),CURRENTY)</f>
        <v>-31.941052073016863</v>
      </c>
      <c r="G723">
        <f t="shared" si="51"/>
        <v>673</v>
      </c>
      <c r="H723">
        <f t="shared" si="49"/>
        <v>6.729999999999901</v>
      </c>
      <c r="I723" s="13">
        <f>IF(H723&lt;CALCULATIONS!$M$9,Aktina*SIN(epsilon*H723)*COS(D*H723),Aktina*SIN(epsilon*XRONOS)*COS(D*XRONOS))</f>
        <v>45.74311691021822</v>
      </c>
      <c r="J723" s="14">
        <f>IF(H723&lt;CALCULATIONS!$M$9,Aktina*COS(epsilon*H723)*COS(D*H723),Aktina*COS(epsilon*XRONOS)*COS(D*XRONOS))</f>
        <v>-11.507920874332966</v>
      </c>
    </row>
    <row r="724" spans="1:10">
      <c r="A724">
        <f t="shared" si="50"/>
        <v>674</v>
      </c>
      <c r="B724">
        <f t="shared" si="48"/>
        <v>6.7399999999999007</v>
      </c>
      <c r="C724" s="13">
        <f>IF(B724&lt;CALCULATIONS!$M$9,Alfa1*SIN(miia*B724)-Alfa2*SIN(miib*B724),CURRENTX)</f>
        <v>-56.297913514466224</v>
      </c>
      <c r="D724" s="14">
        <f>IF(B724&lt;CALCULATIONS!$M$9,-(Alfa1*COS(miia*B724)-Alfa2*COS(miib*B724)),CURRENTY)</f>
        <v>-31.941052073016863</v>
      </c>
      <c r="G724">
        <f t="shared" si="51"/>
        <v>674</v>
      </c>
      <c r="H724">
        <f t="shared" si="49"/>
        <v>6.7399999999999007</v>
      </c>
      <c r="I724" s="13">
        <f>IF(H724&lt;CALCULATIONS!$M$9,Aktina*SIN(epsilon*H724)*COS(D*H724),Aktina*SIN(epsilon*XRONOS)*COS(D*XRONOS))</f>
        <v>45.74311691021822</v>
      </c>
      <c r="J724" s="14">
        <f>IF(H724&lt;CALCULATIONS!$M$9,Aktina*COS(epsilon*H724)*COS(D*H724),Aktina*COS(epsilon*XRONOS)*COS(D*XRONOS))</f>
        <v>-11.507920874332966</v>
      </c>
    </row>
    <row r="725" spans="1:10">
      <c r="A725">
        <f t="shared" si="50"/>
        <v>675</v>
      </c>
      <c r="B725">
        <f t="shared" si="48"/>
        <v>6.7499999999999005</v>
      </c>
      <c r="C725" s="13">
        <f>IF(B725&lt;CALCULATIONS!$M$9,Alfa1*SIN(miia*B725)-Alfa2*SIN(miib*B725),CURRENTX)</f>
        <v>-56.297913514466224</v>
      </c>
      <c r="D725" s="14">
        <f>IF(B725&lt;CALCULATIONS!$M$9,-(Alfa1*COS(miia*B725)-Alfa2*COS(miib*B725)),CURRENTY)</f>
        <v>-31.941052073016863</v>
      </c>
      <c r="G725">
        <f t="shared" si="51"/>
        <v>675</v>
      </c>
      <c r="H725">
        <f t="shared" si="49"/>
        <v>6.7499999999999005</v>
      </c>
      <c r="I725" s="13">
        <f>IF(H725&lt;CALCULATIONS!$M$9,Aktina*SIN(epsilon*H725)*COS(D*H725),Aktina*SIN(epsilon*XRONOS)*COS(D*XRONOS))</f>
        <v>45.74311691021822</v>
      </c>
      <c r="J725" s="14">
        <f>IF(H725&lt;CALCULATIONS!$M$9,Aktina*COS(epsilon*H725)*COS(D*H725),Aktina*COS(epsilon*XRONOS)*COS(D*XRONOS))</f>
        <v>-11.507920874332966</v>
      </c>
    </row>
    <row r="726" spans="1:10">
      <c r="A726">
        <f t="shared" si="50"/>
        <v>676</v>
      </c>
      <c r="B726">
        <f t="shared" si="48"/>
        <v>6.7599999999999003</v>
      </c>
      <c r="C726" s="13">
        <f>IF(B726&lt;CALCULATIONS!$M$9,Alfa1*SIN(miia*B726)-Alfa2*SIN(miib*B726),CURRENTX)</f>
        <v>-56.297913514466224</v>
      </c>
      <c r="D726" s="14">
        <f>IF(B726&lt;CALCULATIONS!$M$9,-(Alfa1*COS(miia*B726)-Alfa2*COS(miib*B726)),CURRENTY)</f>
        <v>-31.941052073016863</v>
      </c>
      <c r="G726">
        <f t="shared" si="51"/>
        <v>676</v>
      </c>
      <c r="H726">
        <f t="shared" si="49"/>
        <v>6.7599999999999003</v>
      </c>
      <c r="I726" s="13">
        <f>IF(H726&lt;CALCULATIONS!$M$9,Aktina*SIN(epsilon*H726)*COS(D*H726),Aktina*SIN(epsilon*XRONOS)*COS(D*XRONOS))</f>
        <v>45.74311691021822</v>
      </c>
      <c r="J726" s="14">
        <f>IF(H726&lt;CALCULATIONS!$M$9,Aktina*COS(epsilon*H726)*COS(D*H726),Aktina*COS(epsilon*XRONOS)*COS(D*XRONOS))</f>
        <v>-11.507920874332966</v>
      </c>
    </row>
    <row r="727" spans="1:10">
      <c r="A727">
        <f t="shared" si="50"/>
        <v>677</v>
      </c>
      <c r="B727">
        <f t="shared" si="48"/>
        <v>6.7699999999999001</v>
      </c>
      <c r="C727" s="13">
        <f>IF(B727&lt;CALCULATIONS!$M$9,Alfa1*SIN(miia*B727)-Alfa2*SIN(miib*B727),CURRENTX)</f>
        <v>-56.297913514466224</v>
      </c>
      <c r="D727" s="14">
        <f>IF(B727&lt;CALCULATIONS!$M$9,-(Alfa1*COS(miia*B727)-Alfa2*COS(miib*B727)),CURRENTY)</f>
        <v>-31.941052073016863</v>
      </c>
      <c r="G727">
        <f t="shared" si="51"/>
        <v>677</v>
      </c>
      <c r="H727">
        <f t="shared" si="49"/>
        <v>6.7699999999999001</v>
      </c>
      <c r="I727" s="13">
        <f>IF(H727&lt;CALCULATIONS!$M$9,Aktina*SIN(epsilon*H727)*COS(D*H727),Aktina*SIN(epsilon*XRONOS)*COS(D*XRONOS))</f>
        <v>45.74311691021822</v>
      </c>
      <c r="J727" s="14">
        <f>IF(H727&lt;CALCULATIONS!$M$9,Aktina*COS(epsilon*H727)*COS(D*H727),Aktina*COS(epsilon*XRONOS)*COS(D*XRONOS))</f>
        <v>-11.507920874332966</v>
      </c>
    </row>
    <row r="728" spans="1:10">
      <c r="A728">
        <f t="shared" si="50"/>
        <v>678</v>
      </c>
      <c r="B728">
        <f t="shared" si="48"/>
        <v>6.7799999999998999</v>
      </c>
      <c r="C728" s="13">
        <f>IF(B728&lt;CALCULATIONS!$M$9,Alfa1*SIN(miia*B728)-Alfa2*SIN(miib*B728),CURRENTX)</f>
        <v>-56.297913514466224</v>
      </c>
      <c r="D728" s="14">
        <f>IF(B728&lt;CALCULATIONS!$M$9,-(Alfa1*COS(miia*B728)-Alfa2*COS(miib*B728)),CURRENTY)</f>
        <v>-31.941052073016863</v>
      </c>
      <c r="G728">
        <f t="shared" si="51"/>
        <v>678</v>
      </c>
      <c r="H728">
        <f t="shared" si="49"/>
        <v>6.7799999999998999</v>
      </c>
      <c r="I728" s="13">
        <f>IF(H728&lt;CALCULATIONS!$M$9,Aktina*SIN(epsilon*H728)*COS(D*H728),Aktina*SIN(epsilon*XRONOS)*COS(D*XRONOS))</f>
        <v>45.74311691021822</v>
      </c>
      <c r="J728" s="14">
        <f>IF(H728&lt;CALCULATIONS!$M$9,Aktina*COS(epsilon*H728)*COS(D*H728),Aktina*COS(epsilon*XRONOS)*COS(D*XRONOS))</f>
        <v>-11.507920874332966</v>
      </c>
    </row>
    <row r="729" spans="1:10">
      <c r="A729">
        <f t="shared" si="50"/>
        <v>679</v>
      </c>
      <c r="B729">
        <f t="shared" si="48"/>
        <v>6.7899999999998997</v>
      </c>
      <c r="C729" s="13">
        <f>IF(B729&lt;CALCULATIONS!$M$9,Alfa1*SIN(miia*B729)-Alfa2*SIN(miib*B729),CURRENTX)</f>
        <v>-56.297913514466224</v>
      </c>
      <c r="D729" s="14">
        <f>IF(B729&lt;CALCULATIONS!$M$9,-(Alfa1*COS(miia*B729)-Alfa2*COS(miib*B729)),CURRENTY)</f>
        <v>-31.941052073016863</v>
      </c>
      <c r="G729">
        <f t="shared" si="51"/>
        <v>679</v>
      </c>
      <c r="H729">
        <f t="shared" si="49"/>
        <v>6.7899999999998997</v>
      </c>
      <c r="I729" s="13">
        <f>IF(H729&lt;CALCULATIONS!$M$9,Aktina*SIN(epsilon*H729)*COS(D*H729),Aktina*SIN(epsilon*XRONOS)*COS(D*XRONOS))</f>
        <v>45.74311691021822</v>
      </c>
      <c r="J729" s="14">
        <f>IF(H729&lt;CALCULATIONS!$M$9,Aktina*COS(epsilon*H729)*COS(D*H729),Aktina*COS(epsilon*XRONOS)*COS(D*XRONOS))</f>
        <v>-11.507920874332966</v>
      </c>
    </row>
    <row r="730" spans="1:10">
      <c r="A730">
        <f t="shared" si="50"/>
        <v>680</v>
      </c>
      <c r="B730">
        <f t="shared" si="48"/>
        <v>6.7999999999998995</v>
      </c>
      <c r="C730" s="13">
        <f>IF(B730&lt;CALCULATIONS!$M$9,Alfa1*SIN(miia*B730)-Alfa2*SIN(miib*B730),CURRENTX)</f>
        <v>-56.297913514466224</v>
      </c>
      <c r="D730" s="14">
        <f>IF(B730&lt;CALCULATIONS!$M$9,-(Alfa1*COS(miia*B730)-Alfa2*COS(miib*B730)),CURRENTY)</f>
        <v>-31.941052073016863</v>
      </c>
      <c r="G730">
        <f t="shared" si="51"/>
        <v>680</v>
      </c>
      <c r="H730">
        <f t="shared" si="49"/>
        <v>6.7999999999998995</v>
      </c>
      <c r="I730" s="13">
        <f>IF(H730&lt;CALCULATIONS!$M$9,Aktina*SIN(epsilon*H730)*COS(D*H730),Aktina*SIN(epsilon*XRONOS)*COS(D*XRONOS))</f>
        <v>45.74311691021822</v>
      </c>
      <c r="J730" s="14">
        <f>IF(H730&lt;CALCULATIONS!$M$9,Aktina*COS(epsilon*H730)*COS(D*H730),Aktina*COS(epsilon*XRONOS)*COS(D*XRONOS))</f>
        <v>-11.507920874332966</v>
      </c>
    </row>
    <row r="731" spans="1:10">
      <c r="A731">
        <f t="shared" si="50"/>
        <v>681</v>
      </c>
      <c r="B731">
        <f t="shared" si="48"/>
        <v>6.8099999999998992</v>
      </c>
      <c r="C731" s="13">
        <f>IF(B731&lt;CALCULATIONS!$M$9,Alfa1*SIN(miia*B731)-Alfa2*SIN(miib*B731),CURRENTX)</f>
        <v>-56.297913514466224</v>
      </c>
      <c r="D731" s="14">
        <f>IF(B731&lt;CALCULATIONS!$M$9,-(Alfa1*COS(miia*B731)-Alfa2*COS(miib*B731)),CURRENTY)</f>
        <v>-31.941052073016863</v>
      </c>
      <c r="G731">
        <f t="shared" si="51"/>
        <v>681</v>
      </c>
      <c r="H731">
        <f t="shared" si="49"/>
        <v>6.8099999999998992</v>
      </c>
      <c r="I731" s="13">
        <f>IF(H731&lt;CALCULATIONS!$M$9,Aktina*SIN(epsilon*H731)*COS(D*H731),Aktina*SIN(epsilon*XRONOS)*COS(D*XRONOS))</f>
        <v>45.74311691021822</v>
      </c>
      <c r="J731" s="14">
        <f>IF(H731&lt;CALCULATIONS!$M$9,Aktina*COS(epsilon*H731)*COS(D*H731),Aktina*COS(epsilon*XRONOS)*COS(D*XRONOS))</f>
        <v>-11.507920874332966</v>
      </c>
    </row>
    <row r="732" spans="1:10">
      <c r="A732">
        <f t="shared" si="50"/>
        <v>682</v>
      </c>
      <c r="B732">
        <f t="shared" si="48"/>
        <v>6.819999999999899</v>
      </c>
      <c r="C732" s="13">
        <f>IF(B732&lt;CALCULATIONS!$M$9,Alfa1*SIN(miia*B732)-Alfa2*SIN(miib*B732),CURRENTX)</f>
        <v>-56.297913514466224</v>
      </c>
      <c r="D732" s="14">
        <f>IF(B732&lt;CALCULATIONS!$M$9,-(Alfa1*COS(miia*B732)-Alfa2*COS(miib*B732)),CURRENTY)</f>
        <v>-31.941052073016863</v>
      </c>
      <c r="G732">
        <f t="shared" si="51"/>
        <v>682</v>
      </c>
      <c r="H732">
        <f t="shared" si="49"/>
        <v>6.819999999999899</v>
      </c>
      <c r="I732" s="13">
        <f>IF(H732&lt;CALCULATIONS!$M$9,Aktina*SIN(epsilon*H732)*COS(D*H732),Aktina*SIN(epsilon*XRONOS)*COS(D*XRONOS))</f>
        <v>45.74311691021822</v>
      </c>
      <c r="J732" s="14">
        <f>IF(H732&lt;CALCULATIONS!$M$9,Aktina*COS(epsilon*H732)*COS(D*H732),Aktina*COS(epsilon*XRONOS)*COS(D*XRONOS))</f>
        <v>-11.507920874332966</v>
      </c>
    </row>
    <row r="733" spans="1:10">
      <c r="A733">
        <f t="shared" si="50"/>
        <v>683</v>
      </c>
      <c r="B733">
        <f t="shared" si="48"/>
        <v>6.8299999999998988</v>
      </c>
      <c r="C733" s="13">
        <f>IF(B733&lt;CALCULATIONS!$M$9,Alfa1*SIN(miia*B733)-Alfa2*SIN(miib*B733),CURRENTX)</f>
        <v>-56.297913514466224</v>
      </c>
      <c r="D733" s="14">
        <f>IF(B733&lt;CALCULATIONS!$M$9,-(Alfa1*COS(miia*B733)-Alfa2*COS(miib*B733)),CURRENTY)</f>
        <v>-31.941052073016863</v>
      </c>
      <c r="G733">
        <f t="shared" si="51"/>
        <v>683</v>
      </c>
      <c r="H733">
        <f t="shared" si="49"/>
        <v>6.8299999999998988</v>
      </c>
      <c r="I733" s="13">
        <f>IF(H733&lt;CALCULATIONS!$M$9,Aktina*SIN(epsilon*H733)*COS(D*H733),Aktina*SIN(epsilon*XRONOS)*COS(D*XRONOS))</f>
        <v>45.74311691021822</v>
      </c>
      <c r="J733" s="14">
        <f>IF(H733&lt;CALCULATIONS!$M$9,Aktina*COS(epsilon*H733)*COS(D*H733),Aktina*COS(epsilon*XRONOS)*COS(D*XRONOS))</f>
        <v>-11.507920874332966</v>
      </c>
    </row>
    <row r="734" spans="1:10">
      <c r="A734">
        <f t="shared" si="50"/>
        <v>684</v>
      </c>
      <c r="B734">
        <f t="shared" si="48"/>
        <v>6.8399999999998986</v>
      </c>
      <c r="C734" s="13">
        <f>IF(B734&lt;CALCULATIONS!$M$9,Alfa1*SIN(miia*B734)-Alfa2*SIN(miib*B734),CURRENTX)</f>
        <v>-56.297913514466224</v>
      </c>
      <c r="D734" s="14">
        <f>IF(B734&lt;CALCULATIONS!$M$9,-(Alfa1*COS(miia*B734)-Alfa2*COS(miib*B734)),CURRENTY)</f>
        <v>-31.941052073016863</v>
      </c>
      <c r="G734">
        <f t="shared" si="51"/>
        <v>684</v>
      </c>
      <c r="H734">
        <f t="shared" si="49"/>
        <v>6.8399999999998986</v>
      </c>
      <c r="I734" s="13">
        <f>IF(H734&lt;CALCULATIONS!$M$9,Aktina*SIN(epsilon*H734)*COS(D*H734),Aktina*SIN(epsilon*XRONOS)*COS(D*XRONOS))</f>
        <v>45.74311691021822</v>
      </c>
      <c r="J734" s="14">
        <f>IF(H734&lt;CALCULATIONS!$M$9,Aktina*COS(epsilon*H734)*COS(D*H734),Aktina*COS(epsilon*XRONOS)*COS(D*XRONOS))</f>
        <v>-11.507920874332966</v>
      </c>
    </row>
    <row r="735" spans="1:10">
      <c r="A735">
        <f t="shared" si="50"/>
        <v>685</v>
      </c>
      <c r="B735">
        <f t="shared" si="48"/>
        <v>6.8499999999998984</v>
      </c>
      <c r="C735" s="13">
        <f>IF(B735&lt;CALCULATIONS!$M$9,Alfa1*SIN(miia*B735)-Alfa2*SIN(miib*B735),CURRENTX)</f>
        <v>-56.297913514466224</v>
      </c>
      <c r="D735" s="14">
        <f>IF(B735&lt;CALCULATIONS!$M$9,-(Alfa1*COS(miia*B735)-Alfa2*COS(miib*B735)),CURRENTY)</f>
        <v>-31.941052073016863</v>
      </c>
      <c r="G735">
        <f t="shared" si="51"/>
        <v>685</v>
      </c>
      <c r="H735">
        <f t="shared" si="49"/>
        <v>6.8499999999998984</v>
      </c>
      <c r="I735" s="13">
        <f>IF(H735&lt;CALCULATIONS!$M$9,Aktina*SIN(epsilon*H735)*COS(D*H735),Aktina*SIN(epsilon*XRONOS)*COS(D*XRONOS))</f>
        <v>45.74311691021822</v>
      </c>
      <c r="J735" s="14">
        <f>IF(H735&lt;CALCULATIONS!$M$9,Aktina*COS(epsilon*H735)*COS(D*H735),Aktina*COS(epsilon*XRONOS)*COS(D*XRONOS))</f>
        <v>-11.507920874332966</v>
      </c>
    </row>
    <row r="736" spans="1:10">
      <c r="A736">
        <f t="shared" si="50"/>
        <v>686</v>
      </c>
      <c r="B736">
        <f t="shared" si="48"/>
        <v>6.8599999999998982</v>
      </c>
      <c r="C736" s="13">
        <f>IF(B736&lt;CALCULATIONS!$M$9,Alfa1*SIN(miia*B736)-Alfa2*SIN(miib*B736),CURRENTX)</f>
        <v>-56.297913514466224</v>
      </c>
      <c r="D736" s="14">
        <f>IF(B736&lt;CALCULATIONS!$M$9,-(Alfa1*COS(miia*B736)-Alfa2*COS(miib*B736)),CURRENTY)</f>
        <v>-31.941052073016863</v>
      </c>
      <c r="G736">
        <f t="shared" si="51"/>
        <v>686</v>
      </c>
      <c r="H736">
        <f t="shared" si="49"/>
        <v>6.8599999999998982</v>
      </c>
      <c r="I736" s="13">
        <f>IF(H736&lt;CALCULATIONS!$M$9,Aktina*SIN(epsilon*H736)*COS(D*H736),Aktina*SIN(epsilon*XRONOS)*COS(D*XRONOS))</f>
        <v>45.74311691021822</v>
      </c>
      <c r="J736" s="14">
        <f>IF(H736&lt;CALCULATIONS!$M$9,Aktina*COS(epsilon*H736)*COS(D*H736),Aktina*COS(epsilon*XRONOS)*COS(D*XRONOS))</f>
        <v>-11.507920874332966</v>
      </c>
    </row>
    <row r="737" spans="1:10">
      <c r="A737">
        <f t="shared" si="50"/>
        <v>687</v>
      </c>
      <c r="B737">
        <f t="shared" si="48"/>
        <v>6.869999999999898</v>
      </c>
      <c r="C737" s="13">
        <f>IF(B737&lt;CALCULATIONS!$M$9,Alfa1*SIN(miia*B737)-Alfa2*SIN(miib*B737),CURRENTX)</f>
        <v>-56.297913514466224</v>
      </c>
      <c r="D737" s="14">
        <f>IF(B737&lt;CALCULATIONS!$M$9,-(Alfa1*COS(miia*B737)-Alfa2*COS(miib*B737)),CURRENTY)</f>
        <v>-31.941052073016863</v>
      </c>
      <c r="G737">
        <f t="shared" si="51"/>
        <v>687</v>
      </c>
      <c r="H737">
        <f t="shared" si="49"/>
        <v>6.869999999999898</v>
      </c>
      <c r="I737" s="13">
        <f>IF(H737&lt;CALCULATIONS!$M$9,Aktina*SIN(epsilon*H737)*COS(D*H737),Aktina*SIN(epsilon*XRONOS)*COS(D*XRONOS))</f>
        <v>45.74311691021822</v>
      </c>
      <c r="J737" s="14">
        <f>IF(H737&lt;CALCULATIONS!$M$9,Aktina*COS(epsilon*H737)*COS(D*H737),Aktina*COS(epsilon*XRONOS)*COS(D*XRONOS))</f>
        <v>-11.507920874332966</v>
      </c>
    </row>
    <row r="738" spans="1:10">
      <c r="A738">
        <f t="shared" si="50"/>
        <v>688</v>
      </c>
      <c r="B738">
        <f t="shared" si="48"/>
        <v>6.8799999999998978</v>
      </c>
      <c r="C738" s="13">
        <f>IF(B738&lt;CALCULATIONS!$M$9,Alfa1*SIN(miia*B738)-Alfa2*SIN(miib*B738),CURRENTX)</f>
        <v>-56.297913514466224</v>
      </c>
      <c r="D738" s="14">
        <f>IF(B738&lt;CALCULATIONS!$M$9,-(Alfa1*COS(miia*B738)-Alfa2*COS(miib*B738)),CURRENTY)</f>
        <v>-31.941052073016863</v>
      </c>
      <c r="G738">
        <f t="shared" si="51"/>
        <v>688</v>
      </c>
      <c r="H738">
        <f t="shared" si="49"/>
        <v>6.8799999999998978</v>
      </c>
      <c r="I738" s="13">
        <f>IF(H738&lt;CALCULATIONS!$M$9,Aktina*SIN(epsilon*H738)*COS(D*H738),Aktina*SIN(epsilon*XRONOS)*COS(D*XRONOS))</f>
        <v>45.74311691021822</v>
      </c>
      <c r="J738" s="14">
        <f>IF(H738&lt;CALCULATIONS!$M$9,Aktina*COS(epsilon*H738)*COS(D*H738),Aktina*COS(epsilon*XRONOS)*COS(D*XRONOS))</f>
        <v>-11.507920874332966</v>
      </c>
    </row>
    <row r="739" spans="1:10">
      <c r="A739">
        <f t="shared" si="50"/>
        <v>689</v>
      </c>
      <c r="B739">
        <f t="shared" si="48"/>
        <v>6.8899999999998975</v>
      </c>
      <c r="C739" s="13">
        <f>IF(B739&lt;CALCULATIONS!$M$9,Alfa1*SIN(miia*B739)-Alfa2*SIN(miib*B739),CURRENTX)</f>
        <v>-56.297913514466224</v>
      </c>
      <c r="D739" s="14">
        <f>IF(B739&lt;CALCULATIONS!$M$9,-(Alfa1*COS(miia*B739)-Alfa2*COS(miib*B739)),CURRENTY)</f>
        <v>-31.941052073016863</v>
      </c>
      <c r="G739">
        <f t="shared" si="51"/>
        <v>689</v>
      </c>
      <c r="H739">
        <f t="shared" si="49"/>
        <v>6.8899999999998975</v>
      </c>
      <c r="I739" s="13">
        <f>IF(H739&lt;CALCULATIONS!$M$9,Aktina*SIN(epsilon*H739)*COS(D*H739),Aktina*SIN(epsilon*XRONOS)*COS(D*XRONOS))</f>
        <v>45.74311691021822</v>
      </c>
      <c r="J739" s="14">
        <f>IF(H739&lt;CALCULATIONS!$M$9,Aktina*COS(epsilon*H739)*COS(D*H739),Aktina*COS(epsilon*XRONOS)*COS(D*XRONOS))</f>
        <v>-11.507920874332966</v>
      </c>
    </row>
    <row r="740" spans="1:10">
      <c r="A740">
        <f t="shared" si="50"/>
        <v>690</v>
      </c>
      <c r="B740">
        <f t="shared" si="48"/>
        <v>6.8999999999998973</v>
      </c>
      <c r="C740" s="13">
        <f>IF(B740&lt;CALCULATIONS!$M$9,Alfa1*SIN(miia*B740)-Alfa2*SIN(miib*B740),CURRENTX)</f>
        <v>-56.297913514466224</v>
      </c>
      <c r="D740" s="14">
        <f>IF(B740&lt;CALCULATIONS!$M$9,-(Alfa1*COS(miia*B740)-Alfa2*COS(miib*B740)),CURRENTY)</f>
        <v>-31.941052073016863</v>
      </c>
      <c r="G740">
        <f t="shared" si="51"/>
        <v>690</v>
      </c>
      <c r="H740">
        <f t="shared" si="49"/>
        <v>6.8999999999998973</v>
      </c>
      <c r="I740" s="13">
        <f>IF(H740&lt;CALCULATIONS!$M$9,Aktina*SIN(epsilon*H740)*COS(D*H740),Aktina*SIN(epsilon*XRONOS)*COS(D*XRONOS))</f>
        <v>45.74311691021822</v>
      </c>
      <c r="J740" s="14">
        <f>IF(H740&lt;CALCULATIONS!$M$9,Aktina*COS(epsilon*H740)*COS(D*H740),Aktina*COS(epsilon*XRONOS)*COS(D*XRONOS))</f>
        <v>-11.507920874332966</v>
      </c>
    </row>
    <row r="741" spans="1:10">
      <c r="A741">
        <f t="shared" si="50"/>
        <v>691</v>
      </c>
      <c r="B741">
        <f t="shared" si="48"/>
        <v>6.9099999999998971</v>
      </c>
      <c r="C741" s="13">
        <f>IF(B741&lt;CALCULATIONS!$M$9,Alfa1*SIN(miia*B741)-Alfa2*SIN(miib*B741),CURRENTX)</f>
        <v>-56.297913514466224</v>
      </c>
      <c r="D741" s="14">
        <f>IF(B741&lt;CALCULATIONS!$M$9,-(Alfa1*COS(miia*B741)-Alfa2*COS(miib*B741)),CURRENTY)</f>
        <v>-31.941052073016863</v>
      </c>
      <c r="G741">
        <f t="shared" si="51"/>
        <v>691</v>
      </c>
      <c r="H741">
        <f t="shared" si="49"/>
        <v>6.9099999999998971</v>
      </c>
      <c r="I741" s="13">
        <f>IF(H741&lt;CALCULATIONS!$M$9,Aktina*SIN(epsilon*H741)*COS(D*H741),Aktina*SIN(epsilon*XRONOS)*COS(D*XRONOS))</f>
        <v>45.74311691021822</v>
      </c>
      <c r="J741" s="14">
        <f>IF(H741&lt;CALCULATIONS!$M$9,Aktina*COS(epsilon*H741)*COS(D*H741),Aktina*COS(epsilon*XRONOS)*COS(D*XRONOS))</f>
        <v>-11.507920874332966</v>
      </c>
    </row>
    <row r="742" spans="1:10">
      <c r="A742">
        <f t="shared" si="50"/>
        <v>692</v>
      </c>
      <c r="B742">
        <f t="shared" si="48"/>
        <v>6.9199999999998969</v>
      </c>
      <c r="C742" s="13">
        <f>IF(B742&lt;CALCULATIONS!$M$9,Alfa1*SIN(miia*B742)-Alfa2*SIN(miib*B742),CURRENTX)</f>
        <v>-56.297913514466224</v>
      </c>
      <c r="D742" s="14">
        <f>IF(B742&lt;CALCULATIONS!$M$9,-(Alfa1*COS(miia*B742)-Alfa2*COS(miib*B742)),CURRENTY)</f>
        <v>-31.941052073016863</v>
      </c>
      <c r="G742">
        <f t="shared" si="51"/>
        <v>692</v>
      </c>
      <c r="H742">
        <f t="shared" si="49"/>
        <v>6.9199999999998969</v>
      </c>
      <c r="I742" s="13">
        <f>IF(H742&lt;CALCULATIONS!$M$9,Aktina*SIN(epsilon*H742)*COS(D*H742),Aktina*SIN(epsilon*XRONOS)*COS(D*XRONOS))</f>
        <v>45.74311691021822</v>
      </c>
      <c r="J742" s="14">
        <f>IF(H742&lt;CALCULATIONS!$M$9,Aktina*COS(epsilon*H742)*COS(D*H742),Aktina*COS(epsilon*XRONOS)*COS(D*XRONOS))</f>
        <v>-11.507920874332966</v>
      </c>
    </row>
    <row r="743" spans="1:10">
      <c r="A743">
        <f t="shared" si="50"/>
        <v>693</v>
      </c>
      <c r="B743">
        <f t="shared" si="48"/>
        <v>6.9299999999998967</v>
      </c>
      <c r="C743" s="13">
        <f>IF(B743&lt;CALCULATIONS!$M$9,Alfa1*SIN(miia*B743)-Alfa2*SIN(miib*B743),CURRENTX)</f>
        <v>-56.297913514466224</v>
      </c>
      <c r="D743" s="14">
        <f>IF(B743&lt;CALCULATIONS!$M$9,-(Alfa1*COS(miia*B743)-Alfa2*COS(miib*B743)),CURRENTY)</f>
        <v>-31.941052073016863</v>
      </c>
      <c r="G743">
        <f t="shared" si="51"/>
        <v>693</v>
      </c>
      <c r="H743">
        <f t="shared" si="49"/>
        <v>6.9299999999998967</v>
      </c>
      <c r="I743" s="13">
        <f>IF(H743&lt;CALCULATIONS!$M$9,Aktina*SIN(epsilon*H743)*COS(D*H743),Aktina*SIN(epsilon*XRONOS)*COS(D*XRONOS))</f>
        <v>45.74311691021822</v>
      </c>
      <c r="J743" s="14">
        <f>IF(H743&lt;CALCULATIONS!$M$9,Aktina*COS(epsilon*H743)*COS(D*H743),Aktina*COS(epsilon*XRONOS)*COS(D*XRONOS))</f>
        <v>-11.507920874332966</v>
      </c>
    </row>
    <row r="744" spans="1:10">
      <c r="A744">
        <f t="shared" si="50"/>
        <v>694</v>
      </c>
      <c r="B744">
        <f t="shared" si="48"/>
        <v>6.9399999999998965</v>
      </c>
      <c r="C744" s="13">
        <f>IF(B744&lt;CALCULATIONS!$M$9,Alfa1*SIN(miia*B744)-Alfa2*SIN(miib*B744),CURRENTX)</f>
        <v>-56.297913514466224</v>
      </c>
      <c r="D744" s="14">
        <f>IF(B744&lt;CALCULATIONS!$M$9,-(Alfa1*COS(miia*B744)-Alfa2*COS(miib*B744)),CURRENTY)</f>
        <v>-31.941052073016863</v>
      </c>
      <c r="G744">
        <f t="shared" si="51"/>
        <v>694</v>
      </c>
      <c r="H744">
        <f t="shared" si="49"/>
        <v>6.9399999999998965</v>
      </c>
      <c r="I744" s="13">
        <f>IF(H744&lt;CALCULATIONS!$M$9,Aktina*SIN(epsilon*H744)*COS(D*H744),Aktina*SIN(epsilon*XRONOS)*COS(D*XRONOS))</f>
        <v>45.74311691021822</v>
      </c>
      <c r="J744" s="14">
        <f>IF(H744&lt;CALCULATIONS!$M$9,Aktina*COS(epsilon*H744)*COS(D*H744),Aktina*COS(epsilon*XRONOS)*COS(D*XRONOS))</f>
        <v>-11.507920874332966</v>
      </c>
    </row>
    <row r="745" spans="1:10">
      <c r="A745">
        <f t="shared" si="50"/>
        <v>695</v>
      </c>
      <c r="B745">
        <f t="shared" si="48"/>
        <v>6.9499999999998963</v>
      </c>
      <c r="C745" s="13">
        <f>IF(B745&lt;CALCULATIONS!$M$9,Alfa1*SIN(miia*B745)-Alfa2*SIN(miib*B745),CURRENTX)</f>
        <v>-56.297913514466224</v>
      </c>
      <c r="D745" s="14">
        <f>IF(B745&lt;CALCULATIONS!$M$9,-(Alfa1*COS(miia*B745)-Alfa2*COS(miib*B745)),CURRENTY)</f>
        <v>-31.941052073016863</v>
      </c>
      <c r="G745">
        <f t="shared" si="51"/>
        <v>695</v>
      </c>
      <c r="H745">
        <f t="shared" si="49"/>
        <v>6.9499999999998963</v>
      </c>
      <c r="I745" s="13">
        <f>IF(H745&lt;CALCULATIONS!$M$9,Aktina*SIN(epsilon*H745)*COS(D*H745),Aktina*SIN(epsilon*XRONOS)*COS(D*XRONOS))</f>
        <v>45.74311691021822</v>
      </c>
      <c r="J745" s="14">
        <f>IF(H745&lt;CALCULATIONS!$M$9,Aktina*COS(epsilon*H745)*COS(D*H745),Aktina*COS(epsilon*XRONOS)*COS(D*XRONOS))</f>
        <v>-11.507920874332966</v>
      </c>
    </row>
    <row r="746" spans="1:10">
      <c r="A746">
        <f t="shared" si="50"/>
        <v>696</v>
      </c>
      <c r="B746">
        <f t="shared" si="48"/>
        <v>6.959999999999896</v>
      </c>
      <c r="C746" s="13">
        <f>IF(B746&lt;CALCULATIONS!$M$9,Alfa1*SIN(miia*B746)-Alfa2*SIN(miib*B746),CURRENTX)</f>
        <v>-56.297913514466224</v>
      </c>
      <c r="D746" s="14">
        <f>IF(B746&lt;CALCULATIONS!$M$9,-(Alfa1*COS(miia*B746)-Alfa2*COS(miib*B746)),CURRENTY)</f>
        <v>-31.941052073016863</v>
      </c>
      <c r="G746">
        <f t="shared" si="51"/>
        <v>696</v>
      </c>
      <c r="H746">
        <f t="shared" si="49"/>
        <v>6.959999999999896</v>
      </c>
      <c r="I746" s="13">
        <f>IF(H746&lt;CALCULATIONS!$M$9,Aktina*SIN(epsilon*H746)*COS(D*H746),Aktina*SIN(epsilon*XRONOS)*COS(D*XRONOS))</f>
        <v>45.74311691021822</v>
      </c>
      <c r="J746" s="14">
        <f>IF(H746&lt;CALCULATIONS!$M$9,Aktina*COS(epsilon*H746)*COS(D*H746),Aktina*COS(epsilon*XRONOS)*COS(D*XRONOS))</f>
        <v>-11.507920874332966</v>
      </c>
    </row>
    <row r="747" spans="1:10">
      <c r="A747">
        <f t="shared" si="50"/>
        <v>697</v>
      </c>
      <c r="B747">
        <f t="shared" si="48"/>
        <v>6.9699999999998958</v>
      </c>
      <c r="C747" s="13">
        <f>IF(B747&lt;CALCULATIONS!$M$9,Alfa1*SIN(miia*B747)-Alfa2*SIN(miib*B747),CURRENTX)</f>
        <v>-56.297913514466224</v>
      </c>
      <c r="D747" s="14">
        <f>IF(B747&lt;CALCULATIONS!$M$9,-(Alfa1*COS(miia*B747)-Alfa2*COS(miib*B747)),CURRENTY)</f>
        <v>-31.941052073016863</v>
      </c>
      <c r="G747">
        <f t="shared" si="51"/>
        <v>697</v>
      </c>
      <c r="H747">
        <f t="shared" si="49"/>
        <v>6.9699999999998958</v>
      </c>
      <c r="I747" s="13">
        <f>IF(H747&lt;CALCULATIONS!$M$9,Aktina*SIN(epsilon*H747)*COS(D*H747),Aktina*SIN(epsilon*XRONOS)*COS(D*XRONOS))</f>
        <v>45.74311691021822</v>
      </c>
      <c r="J747" s="14">
        <f>IF(H747&lt;CALCULATIONS!$M$9,Aktina*COS(epsilon*H747)*COS(D*H747),Aktina*COS(epsilon*XRONOS)*COS(D*XRONOS))</f>
        <v>-11.507920874332966</v>
      </c>
    </row>
    <row r="748" spans="1:10">
      <c r="A748">
        <f t="shared" si="50"/>
        <v>698</v>
      </c>
      <c r="B748">
        <f t="shared" si="48"/>
        <v>6.9799999999998956</v>
      </c>
      <c r="C748" s="13">
        <f>IF(B748&lt;CALCULATIONS!$M$9,Alfa1*SIN(miia*B748)-Alfa2*SIN(miib*B748),CURRENTX)</f>
        <v>-56.297913514466224</v>
      </c>
      <c r="D748" s="14">
        <f>IF(B748&lt;CALCULATIONS!$M$9,-(Alfa1*COS(miia*B748)-Alfa2*COS(miib*B748)),CURRENTY)</f>
        <v>-31.941052073016863</v>
      </c>
      <c r="G748">
        <f t="shared" si="51"/>
        <v>698</v>
      </c>
      <c r="H748">
        <f t="shared" si="49"/>
        <v>6.9799999999998956</v>
      </c>
      <c r="I748" s="13">
        <f>IF(H748&lt;CALCULATIONS!$M$9,Aktina*SIN(epsilon*H748)*COS(D*H748),Aktina*SIN(epsilon*XRONOS)*COS(D*XRONOS))</f>
        <v>45.74311691021822</v>
      </c>
      <c r="J748" s="14">
        <f>IF(H748&lt;CALCULATIONS!$M$9,Aktina*COS(epsilon*H748)*COS(D*H748),Aktina*COS(epsilon*XRONOS)*COS(D*XRONOS))</f>
        <v>-11.507920874332966</v>
      </c>
    </row>
    <row r="749" spans="1:10">
      <c r="A749">
        <f t="shared" si="50"/>
        <v>699</v>
      </c>
      <c r="B749">
        <f t="shared" si="48"/>
        <v>6.9899999999998954</v>
      </c>
      <c r="C749" s="13">
        <f>IF(B749&lt;CALCULATIONS!$M$9,Alfa1*SIN(miia*B749)-Alfa2*SIN(miib*B749),CURRENTX)</f>
        <v>-56.297913514466224</v>
      </c>
      <c r="D749" s="14">
        <f>IF(B749&lt;CALCULATIONS!$M$9,-(Alfa1*COS(miia*B749)-Alfa2*COS(miib*B749)),CURRENTY)</f>
        <v>-31.941052073016863</v>
      </c>
      <c r="G749">
        <f t="shared" si="51"/>
        <v>699</v>
      </c>
      <c r="H749">
        <f t="shared" si="49"/>
        <v>6.9899999999998954</v>
      </c>
      <c r="I749" s="13">
        <f>IF(H749&lt;CALCULATIONS!$M$9,Aktina*SIN(epsilon*H749)*COS(D*H749),Aktina*SIN(epsilon*XRONOS)*COS(D*XRONOS))</f>
        <v>45.74311691021822</v>
      </c>
      <c r="J749" s="14">
        <f>IF(H749&lt;CALCULATIONS!$M$9,Aktina*COS(epsilon*H749)*COS(D*H749),Aktina*COS(epsilon*XRONOS)*COS(D*XRONOS))</f>
        <v>-11.507920874332966</v>
      </c>
    </row>
    <row r="750" spans="1:10">
      <c r="A750">
        <f t="shared" si="50"/>
        <v>700</v>
      </c>
      <c r="B750">
        <f t="shared" si="48"/>
        <v>6.9999999999998952</v>
      </c>
      <c r="C750" s="13">
        <f>IF(B750&lt;CALCULATIONS!$M$9,Alfa1*SIN(miia*B750)-Alfa2*SIN(miib*B750),CURRENTX)</f>
        <v>-56.297913514466224</v>
      </c>
      <c r="D750" s="14">
        <f>IF(B750&lt;CALCULATIONS!$M$9,-(Alfa1*COS(miia*B750)-Alfa2*COS(miib*B750)),CURRENTY)</f>
        <v>-31.941052073016863</v>
      </c>
      <c r="G750">
        <f t="shared" si="51"/>
        <v>700</v>
      </c>
      <c r="H750">
        <f t="shared" si="49"/>
        <v>6.9999999999998952</v>
      </c>
      <c r="I750" s="13">
        <f>IF(H750&lt;CALCULATIONS!$M$9,Aktina*SIN(epsilon*H750)*COS(D*H750),Aktina*SIN(epsilon*XRONOS)*COS(D*XRONOS))</f>
        <v>45.74311691021822</v>
      </c>
      <c r="J750" s="14">
        <f>IF(H750&lt;CALCULATIONS!$M$9,Aktina*COS(epsilon*H750)*COS(D*H750),Aktina*COS(epsilon*XRONOS)*COS(D*XRONOS))</f>
        <v>-11.507920874332966</v>
      </c>
    </row>
    <row r="751" spans="1:10">
      <c r="A751">
        <f t="shared" si="50"/>
        <v>701</v>
      </c>
      <c r="B751">
        <f t="shared" si="48"/>
        <v>7.009999999999895</v>
      </c>
      <c r="C751" s="13">
        <f>IF(B751&lt;CALCULATIONS!$M$9,Alfa1*SIN(miia*B751)-Alfa2*SIN(miib*B751),CURRENTX)</f>
        <v>-56.297913514466224</v>
      </c>
      <c r="D751" s="14">
        <f>IF(B751&lt;CALCULATIONS!$M$9,-(Alfa1*COS(miia*B751)-Alfa2*COS(miib*B751)),CURRENTY)</f>
        <v>-31.941052073016863</v>
      </c>
      <c r="G751">
        <f t="shared" si="51"/>
        <v>701</v>
      </c>
      <c r="H751">
        <f t="shared" si="49"/>
        <v>7.009999999999895</v>
      </c>
      <c r="I751" s="13">
        <f>IF(H751&lt;CALCULATIONS!$M$9,Aktina*SIN(epsilon*H751)*COS(D*H751),Aktina*SIN(epsilon*XRONOS)*COS(D*XRONOS))</f>
        <v>45.74311691021822</v>
      </c>
      <c r="J751" s="14">
        <f>IF(H751&lt;CALCULATIONS!$M$9,Aktina*COS(epsilon*H751)*COS(D*H751),Aktina*COS(epsilon*XRONOS)*COS(D*XRONOS))</f>
        <v>-11.507920874332966</v>
      </c>
    </row>
    <row r="752" spans="1:10">
      <c r="A752">
        <f t="shared" si="50"/>
        <v>702</v>
      </c>
      <c r="B752">
        <f t="shared" si="48"/>
        <v>7.0199999999998948</v>
      </c>
      <c r="C752" s="13">
        <f>IF(B752&lt;CALCULATIONS!$M$9,Alfa1*SIN(miia*B752)-Alfa2*SIN(miib*B752),CURRENTX)</f>
        <v>-56.297913514466224</v>
      </c>
      <c r="D752" s="14">
        <f>IF(B752&lt;CALCULATIONS!$M$9,-(Alfa1*COS(miia*B752)-Alfa2*COS(miib*B752)),CURRENTY)</f>
        <v>-31.941052073016863</v>
      </c>
      <c r="G752">
        <f t="shared" si="51"/>
        <v>702</v>
      </c>
      <c r="H752">
        <f t="shared" si="49"/>
        <v>7.0199999999998948</v>
      </c>
      <c r="I752" s="13">
        <f>IF(H752&lt;CALCULATIONS!$M$9,Aktina*SIN(epsilon*H752)*COS(D*H752),Aktina*SIN(epsilon*XRONOS)*COS(D*XRONOS))</f>
        <v>45.74311691021822</v>
      </c>
      <c r="J752" s="14">
        <f>IF(H752&lt;CALCULATIONS!$M$9,Aktina*COS(epsilon*H752)*COS(D*H752),Aktina*COS(epsilon*XRONOS)*COS(D*XRONOS))</f>
        <v>-11.507920874332966</v>
      </c>
    </row>
    <row r="753" spans="1:10">
      <c r="A753">
        <f t="shared" si="50"/>
        <v>703</v>
      </c>
      <c r="B753">
        <f t="shared" si="48"/>
        <v>7.0299999999998946</v>
      </c>
      <c r="C753" s="13">
        <f>IF(B753&lt;CALCULATIONS!$M$9,Alfa1*SIN(miia*B753)-Alfa2*SIN(miib*B753),CURRENTX)</f>
        <v>-56.297913514466224</v>
      </c>
      <c r="D753" s="14">
        <f>IF(B753&lt;CALCULATIONS!$M$9,-(Alfa1*COS(miia*B753)-Alfa2*COS(miib*B753)),CURRENTY)</f>
        <v>-31.941052073016863</v>
      </c>
      <c r="G753">
        <f t="shared" si="51"/>
        <v>703</v>
      </c>
      <c r="H753">
        <f t="shared" si="49"/>
        <v>7.0299999999998946</v>
      </c>
      <c r="I753" s="13">
        <f>IF(H753&lt;CALCULATIONS!$M$9,Aktina*SIN(epsilon*H753)*COS(D*H753),Aktina*SIN(epsilon*XRONOS)*COS(D*XRONOS))</f>
        <v>45.74311691021822</v>
      </c>
      <c r="J753" s="14">
        <f>IF(H753&lt;CALCULATIONS!$M$9,Aktina*COS(epsilon*H753)*COS(D*H753),Aktina*COS(epsilon*XRONOS)*COS(D*XRONOS))</f>
        <v>-11.507920874332966</v>
      </c>
    </row>
    <row r="754" spans="1:10">
      <c r="A754">
        <f t="shared" si="50"/>
        <v>704</v>
      </c>
      <c r="B754">
        <f t="shared" si="48"/>
        <v>7.0399999999998943</v>
      </c>
      <c r="C754" s="13">
        <f>IF(B754&lt;CALCULATIONS!$M$9,Alfa1*SIN(miia*B754)-Alfa2*SIN(miib*B754),CURRENTX)</f>
        <v>-56.297913514466224</v>
      </c>
      <c r="D754" s="14">
        <f>IF(B754&lt;CALCULATIONS!$M$9,-(Alfa1*COS(miia*B754)-Alfa2*COS(miib*B754)),CURRENTY)</f>
        <v>-31.941052073016863</v>
      </c>
      <c r="G754">
        <f t="shared" si="51"/>
        <v>704</v>
      </c>
      <c r="H754">
        <f t="shared" si="49"/>
        <v>7.0399999999998943</v>
      </c>
      <c r="I754" s="13">
        <f>IF(H754&lt;CALCULATIONS!$M$9,Aktina*SIN(epsilon*H754)*COS(D*H754),Aktina*SIN(epsilon*XRONOS)*COS(D*XRONOS))</f>
        <v>45.74311691021822</v>
      </c>
      <c r="J754" s="14">
        <f>IF(H754&lt;CALCULATIONS!$M$9,Aktina*COS(epsilon*H754)*COS(D*H754),Aktina*COS(epsilon*XRONOS)*COS(D*XRONOS))</f>
        <v>-11.507920874332966</v>
      </c>
    </row>
    <row r="755" spans="1:10">
      <c r="A755">
        <f t="shared" si="50"/>
        <v>705</v>
      </c>
      <c r="B755">
        <f t="shared" ref="B755:B818" si="52">B754+dt</f>
        <v>7.0499999999998941</v>
      </c>
      <c r="C755" s="13">
        <f>IF(B755&lt;CALCULATIONS!$M$9,Alfa1*SIN(miia*B755)-Alfa2*SIN(miib*B755),CURRENTX)</f>
        <v>-56.297913514466224</v>
      </c>
      <c r="D755" s="14">
        <f>IF(B755&lt;CALCULATIONS!$M$9,-(Alfa1*COS(miia*B755)-Alfa2*COS(miib*B755)),CURRENTY)</f>
        <v>-31.941052073016863</v>
      </c>
      <c r="G755">
        <f t="shared" si="51"/>
        <v>705</v>
      </c>
      <c r="H755">
        <f t="shared" ref="H755:H818" si="53">H754+dt</f>
        <v>7.0499999999998941</v>
      </c>
      <c r="I755" s="13">
        <f>IF(H755&lt;CALCULATIONS!$M$9,Aktina*SIN(epsilon*H755)*COS(D*H755),Aktina*SIN(epsilon*XRONOS)*COS(D*XRONOS))</f>
        <v>45.74311691021822</v>
      </c>
      <c r="J755" s="14">
        <f>IF(H755&lt;CALCULATIONS!$M$9,Aktina*COS(epsilon*H755)*COS(D*H755),Aktina*COS(epsilon*XRONOS)*COS(D*XRONOS))</f>
        <v>-11.507920874332966</v>
      </c>
    </row>
    <row r="756" spans="1:10">
      <c r="A756">
        <f t="shared" ref="A756:A819" si="54">A755+1</f>
        <v>706</v>
      </c>
      <c r="B756">
        <f t="shared" si="52"/>
        <v>7.0599999999998939</v>
      </c>
      <c r="C756" s="13">
        <f>IF(B756&lt;CALCULATIONS!$M$9,Alfa1*SIN(miia*B756)-Alfa2*SIN(miib*B756),CURRENTX)</f>
        <v>-56.297913514466224</v>
      </c>
      <c r="D756" s="14">
        <f>IF(B756&lt;CALCULATIONS!$M$9,-(Alfa1*COS(miia*B756)-Alfa2*COS(miib*B756)),CURRENTY)</f>
        <v>-31.941052073016863</v>
      </c>
      <c r="G756">
        <f t="shared" ref="G756:G819" si="55">G755+1</f>
        <v>706</v>
      </c>
      <c r="H756">
        <f t="shared" si="53"/>
        <v>7.0599999999998939</v>
      </c>
      <c r="I756" s="13">
        <f>IF(H756&lt;CALCULATIONS!$M$9,Aktina*SIN(epsilon*H756)*COS(D*H756),Aktina*SIN(epsilon*XRONOS)*COS(D*XRONOS))</f>
        <v>45.74311691021822</v>
      </c>
      <c r="J756" s="14">
        <f>IF(H756&lt;CALCULATIONS!$M$9,Aktina*COS(epsilon*H756)*COS(D*H756),Aktina*COS(epsilon*XRONOS)*COS(D*XRONOS))</f>
        <v>-11.507920874332966</v>
      </c>
    </row>
    <row r="757" spans="1:10">
      <c r="A757">
        <f t="shared" si="54"/>
        <v>707</v>
      </c>
      <c r="B757">
        <f t="shared" si="52"/>
        <v>7.0699999999998937</v>
      </c>
      <c r="C757" s="13">
        <f>IF(B757&lt;CALCULATIONS!$M$9,Alfa1*SIN(miia*B757)-Alfa2*SIN(miib*B757),CURRENTX)</f>
        <v>-56.297913514466224</v>
      </c>
      <c r="D757" s="14">
        <f>IF(B757&lt;CALCULATIONS!$M$9,-(Alfa1*COS(miia*B757)-Alfa2*COS(miib*B757)),CURRENTY)</f>
        <v>-31.941052073016863</v>
      </c>
      <c r="G757">
        <f t="shared" si="55"/>
        <v>707</v>
      </c>
      <c r="H757">
        <f t="shared" si="53"/>
        <v>7.0699999999998937</v>
      </c>
      <c r="I757" s="13">
        <f>IF(H757&lt;CALCULATIONS!$M$9,Aktina*SIN(epsilon*H757)*COS(D*H757),Aktina*SIN(epsilon*XRONOS)*COS(D*XRONOS))</f>
        <v>45.74311691021822</v>
      </c>
      <c r="J757" s="14">
        <f>IF(H757&lt;CALCULATIONS!$M$9,Aktina*COS(epsilon*H757)*COS(D*H757),Aktina*COS(epsilon*XRONOS)*COS(D*XRONOS))</f>
        <v>-11.507920874332966</v>
      </c>
    </row>
    <row r="758" spans="1:10">
      <c r="A758">
        <f t="shared" si="54"/>
        <v>708</v>
      </c>
      <c r="B758">
        <f t="shared" si="52"/>
        <v>7.0799999999998935</v>
      </c>
      <c r="C758" s="13">
        <f>IF(B758&lt;CALCULATIONS!$M$9,Alfa1*SIN(miia*B758)-Alfa2*SIN(miib*B758),CURRENTX)</f>
        <v>-56.297913514466224</v>
      </c>
      <c r="D758" s="14">
        <f>IF(B758&lt;CALCULATIONS!$M$9,-(Alfa1*COS(miia*B758)-Alfa2*COS(miib*B758)),CURRENTY)</f>
        <v>-31.941052073016863</v>
      </c>
      <c r="G758">
        <f t="shared" si="55"/>
        <v>708</v>
      </c>
      <c r="H758">
        <f t="shared" si="53"/>
        <v>7.0799999999998935</v>
      </c>
      <c r="I758" s="13">
        <f>IF(H758&lt;CALCULATIONS!$M$9,Aktina*SIN(epsilon*H758)*COS(D*H758),Aktina*SIN(epsilon*XRONOS)*COS(D*XRONOS))</f>
        <v>45.74311691021822</v>
      </c>
      <c r="J758" s="14">
        <f>IF(H758&lt;CALCULATIONS!$M$9,Aktina*COS(epsilon*H758)*COS(D*H758),Aktina*COS(epsilon*XRONOS)*COS(D*XRONOS))</f>
        <v>-11.507920874332966</v>
      </c>
    </row>
    <row r="759" spans="1:10">
      <c r="A759">
        <f t="shared" si="54"/>
        <v>709</v>
      </c>
      <c r="B759">
        <f t="shared" si="52"/>
        <v>7.0899999999998933</v>
      </c>
      <c r="C759" s="13">
        <f>IF(B759&lt;CALCULATIONS!$M$9,Alfa1*SIN(miia*B759)-Alfa2*SIN(miib*B759),CURRENTX)</f>
        <v>-56.297913514466224</v>
      </c>
      <c r="D759" s="14">
        <f>IF(B759&lt;CALCULATIONS!$M$9,-(Alfa1*COS(miia*B759)-Alfa2*COS(miib*B759)),CURRENTY)</f>
        <v>-31.941052073016863</v>
      </c>
      <c r="G759">
        <f t="shared" si="55"/>
        <v>709</v>
      </c>
      <c r="H759">
        <f t="shared" si="53"/>
        <v>7.0899999999998933</v>
      </c>
      <c r="I759" s="13">
        <f>IF(H759&lt;CALCULATIONS!$M$9,Aktina*SIN(epsilon*H759)*COS(D*H759),Aktina*SIN(epsilon*XRONOS)*COS(D*XRONOS))</f>
        <v>45.74311691021822</v>
      </c>
      <c r="J759" s="14">
        <f>IF(H759&lt;CALCULATIONS!$M$9,Aktina*COS(epsilon*H759)*COS(D*H759),Aktina*COS(epsilon*XRONOS)*COS(D*XRONOS))</f>
        <v>-11.507920874332966</v>
      </c>
    </row>
    <row r="760" spans="1:10">
      <c r="A760">
        <f t="shared" si="54"/>
        <v>710</v>
      </c>
      <c r="B760">
        <f t="shared" si="52"/>
        <v>7.0999999999998931</v>
      </c>
      <c r="C760" s="13">
        <f>IF(B760&lt;CALCULATIONS!$M$9,Alfa1*SIN(miia*B760)-Alfa2*SIN(miib*B760),CURRENTX)</f>
        <v>-56.297913514466224</v>
      </c>
      <c r="D760" s="14">
        <f>IF(B760&lt;CALCULATIONS!$M$9,-(Alfa1*COS(miia*B760)-Alfa2*COS(miib*B760)),CURRENTY)</f>
        <v>-31.941052073016863</v>
      </c>
      <c r="G760">
        <f t="shared" si="55"/>
        <v>710</v>
      </c>
      <c r="H760">
        <f t="shared" si="53"/>
        <v>7.0999999999998931</v>
      </c>
      <c r="I760" s="13">
        <f>IF(H760&lt;CALCULATIONS!$M$9,Aktina*SIN(epsilon*H760)*COS(D*H760),Aktina*SIN(epsilon*XRONOS)*COS(D*XRONOS))</f>
        <v>45.74311691021822</v>
      </c>
      <c r="J760" s="14">
        <f>IF(H760&lt;CALCULATIONS!$M$9,Aktina*COS(epsilon*H760)*COS(D*H760),Aktina*COS(epsilon*XRONOS)*COS(D*XRONOS))</f>
        <v>-11.507920874332966</v>
      </c>
    </row>
    <row r="761" spans="1:10">
      <c r="A761">
        <f t="shared" si="54"/>
        <v>711</v>
      </c>
      <c r="B761">
        <f t="shared" si="52"/>
        <v>7.1099999999998929</v>
      </c>
      <c r="C761" s="13">
        <f>IF(B761&lt;CALCULATIONS!$M$9,Alfa1*SIN(miia*B761)-Alfa2*SIN(miib*B761),CURRENTX)</f>
        <v>-56.297913514466224</v>
      </c>
      <c r="D761" s="14">
        <f>IF(B761&lt;CALCULATIONS!$M$9,-(Alfa1*COS(miia*B761)-Alfa2*COS(miib*B761)),CURRENTY)</f>
        <v>-31.941052073016863</v>
      </c>
      <c r="G761">
        <f t="shared" si="55"/>
        <v>711</v>
      </c>
      <c r="H761">
        <f t="shared" si="53"/>
        <v>7.1099999999998929</v>
      </c>
      <c r="I761" s="13">
        <f>IF(H761&lt;CALCULATIONS!$M$9,Aktina*SIN(epsilon*H761)*COS(D*H761),Aktina*SIN(epsilon*XRONOS)*COS(D*XRONOS))</f>
        <v>45.74311691021822</v>
      </c>
      <c r="J761" s="14">
        <f>IF(H761&lt;CALCULATIONS!$M$9,Aktina*COS(epsilon*H761)*COS(D*H761),Aktina*COS(epsilon*XRONOS)*COS(D*XRONOS))</f>
        <v>-11.507920874332966</v>
      </c>
    </row>
    <row r="762" spans="1:10">
      <c r="A762">
        <f t="shared" si="54"/>
        <v>712</v>
      </c>
      <c r="B762">
        <f t="shared" si="52"/>
        <v>7.1199999999998926</v>
      </c>
      <c r="C762" s="13">
        <f>IF(B762&lt;CALCULATIONS!$M$9,Alfa1*SIN(miia*B762)-Alfa2*SIN(miib*B762),CURRENTX)</f>
        <v>-56.297913514466224</v>
      </c>
      <c r="D762" s="14">
        <f>IF(B762&lt;CALCULATIONS!$M$9,-(Alfa1*COS(miia*B762)-Alfa2*COS(miib*B762)),CURRENTY)</f>
        <v>-31.941052073016863</v>
      </c>
      <c r="G762">
        <f t="shared" si="55"/>
        <v>712</v>
      </c>
      <c r="H762">
        <f t="shared" si="53"/>
        <v>7.1199999999998926</v>
      </c>
      <c r="I762" s="13">
        <f>IF(H762&lt;CALCULATIONS!$M$9,Aktina*SIN(epsilon*H762)*COS(D*H762),Aktina*SIN(epsilon*XRONOS)*COS(D*XRONOS))</f>
        <v>45.74311691021822</v>
      </c>
      <c r="J762" s="14">
        <f>IF(H762&lt;CALCULATIONS!$M$9,Aktina*COS(epsilon*H762)*COS(D*H762),Aktina*COS(epsilon*XRONOS)*COS(D*XRONOS))</f>
        <v>-11.507920874332966</v>
      </c>
    </row>
    <row r="763" spans="1:10">
      <c r="A763">
        <f t="shared" si="54"/>
        <v>713</v>
      </c>
      <c r="B763">
        <f t="shared" si="52"/>
        <v>7.1299999999998924</v>
      </c>
      <c r="C763" s="13">
        <f>IF(B763&lt;CALCULATIONS!$M$9,Alfa1*SIN(miia*B763)-Alfa2*SIN(miib*B763),CURRENTX)</f>
        <v>-56.297913514466224</v>
      </c>
      <c r="D763" s="14">
        <f>IF(B763&lt;CALCULATIONS!$M$9,-(Alfa1*COS(miia*B763)-Alfa2*COS(miib*B763)),CURRENTY)</f>
        <v>-31.941052073016863</v>
      </c>
      <c r="G763">
        <f t="shared" si="55"/>
        <v>713</v>
      </c>
      <c r="H763">
        <f t="shared" si="53"/>
        <v>7.1299999999998924</v>
      </c>
      <c r="I763" s="13">
        <f>IF(H763&lt;CALCULATIONS!$M$9,Aktina*SIN(epsilon*H763)*COS(D*H763),Aktina*SIN(epsilon*XRONOS)*COS(D*XRONOS))</f>
        <v>45.74311691021822</v>
      </c>
      <c r="J763" s="14">
        <f>IF(H763&lt;CALCULATIONS!$M$9,Aktina*COS(epsilon*H763)*COS(D*H763),Aktina*COS(epsilon*XRONOS)*COS(D*XRONOS))</f>
        <v>-11.507920874332966</v>
      </c>
    </row>
    <row r="764" spans="1:10">
      <c r="A764">
        <f t="shared" si="54"/>
        <v>714</v>
      </c>
      <c r="B764">
        <f t="shared" si="52"/>
        <v>7.1399999999998922</v>
      </c>
      <c r="C764" s="13">
        <f>IF(B764&lt;CALCULATIONS!$M$9,Alfa1*SIN(miia*B764)-Alfa2*SIN(miib*B764),CURRENTX)</f>
        <v>-56.297913514466224</v>
      </c>
      <c r="D764" s="14">
        <f>IF(B764&lt;CALCULATIONS!$M$9,-(Alfa1*COS(miia*B764)-Alfa2*COS(miib*B764)),CURRENTY)</f>
        <v>-31.941052073016863</v>
      </c>
      <c r="G764">
        <f t="shared" si="55"/>
        <v>714</v>
      </c>
      <c r="H764">
        <f t="shared" si="53"/>
        <v>7.1399999999998922</v>
      </c>
      <c r="I764" s="13">
        <f>IF(H764&lt;CALCULATIONS!$M$9,Aktina*SIN(epsilon*H764)*COS(D*H764),Aktina*SIN(epsilon*XRONOS)*COS(D*XRONOS))</f>
        <v>45.74311691021822</v>
      </c>
      <c r="J764" s="14">
        <f>IF(H764&lt;CALCULATIONS!$M$9,Aktina*COS(epsilon*H764)*COS(D*H764),Aktina*COS(epsilon*XRONOS)*COS(D*XRONOS))</f>
        <v>-11.507920874332966</v>
      </c>
    </row>
    <row r="765" spans="1:10">
      <c r="A765">
        <f t="shared" si="54"/>
        <v>715</v>
      </c>
      <c r="B765">
        <f t="shared" si="52"/>
        <v>7.149999999999892</v>
      </c>
      <c r="C765" s="13">
        <f>IF(B765&lt;CALCULATIONS!$M$9,Alfa1*SIN(miia*B765)-Alfa2*SIN(miib*B765),CURRENTX)</f>
        <v>-56.297913514466224</v>
      </c>
      <c r="D765" s="14">
        <f>IF(B765&lt;CALCULATIONS!$M$9,-(Alfa1*COS(miia*B765)-Alfa2*COS(miib*B765)),CURRENTY)</f>
        <v>-31.941052073016863</v>
      </c>
      <c r="G765">
        <f t="shared" si="55"/>
        <v>715</v>
      </c>
      <c r="H765">
        <f t="shared" si="53"/>
        <v>7.149999999999892</v>
      </c>
      <c r="I765" s="13">
        <f>IF(H765&lt;CALCULATIONS!$M$9,Aktina*SIN(epsilon*H765)*COS(D*H765),Aktina*SIN(epsilon*XRONOS)*COS(D*XRONOS))</f>
        <v>45.74311691021822</v>
      </c>
      <c r="J765" s="14">
        <f>IF(H765&lt;CALCULATIONS!$M$9,Aktina*COS(epsilon*H765)*COS(D*H765),Aktina*COS(epsilon*XRONOS)*COS(D*XRONOS))</f>
        <v>-11.507920874332966</v>
      </c>
    </row>
    <row r="766" spans="1:10">
      <c r="A766">
        <f t="shared" si="54"/>
        <v>716</v>
      </c>
      <c r="B766">
        <f t="shared" si="52"/>
        <v>7.1599999999998918</v>
      </c>
      <c r="C766" s="13">
        <f>IF(B766&lt;CALCULATIONS!$M$9,Alfa1*SIN(miia*B766)-Alfa2*SIN(miib*B766),CURRENTX)</f>
        <v>-56.297913514466224</v>
      </c>
      <c r="D766" s="14">
        <f>IF(B766&lt;CALCULATIONS!$M$9,-(Alfa1*COS(miia*B766)-Alfa2*COS(miib*B766)),CURRENTY)</f>
        <v>-31.941052073016863</v>
      </c>
      <c r="G766">
        <f t="shared" si="55"/>
        <v>716</v>
      </c>
      <c r="H766">
        <f t="shared" si="53"/>
        <v>7.1599999999998918</v>
      </c>
      <c r="I766" s="13">
        <f>IF(H766&lt;CALCULATIONS!$M$9,Aktina*SIN(epsilon*H766)*COS(D*H766),Aktina*SIN(epsilon*XRONOS)*COS(D*XRONOS))</f>
        <v>45.74311691021822</v>
      </c>
      <c r="J766" s="14">
        <f>IF(H766&lt;CALCULATIONS!$M$9,Aktina*COS(epsilon*H766)*COS(D*H766),Aktina*COS(epsilon*XRONOS)*COS(D*XRONOS))</f>
        <v>-11.507920874332966</v>
      </c>
    </row>
    <row r="767" spans="1:10">
      <c r="A767">
        <f t="shared" si="54"/>
        <v>717</v>
      </c>
      <c r="B767">
        <f t="shared" si="52"/>
        <v>7.1699999999998916</v>
      </c>
      <c r="C767" s="13">
        <f>IF(B767&lt;CALCULATIONS!$M$9,Alfa1*SIN(miia*B767)-Alfa2*SIN(miib*B767),CURRENTX)</f>
        <v>-56.297913514466224</v>
      </c>
      <c r="D767" s="14">
        <f>IF(B767&lt;CALCULATIONS!$M$9,-(Alfa1*COS(miia*B767)-Alfa2*COS(miib*B767)),CURRENTY)</f>
        <v>-31.941052073016863</v>
      </c>
      <c r="G767">
        <f t="shared" si="55"/>
        <v>717</v>
      </c>
      <c r="H767">
        <f t="shared" si="53"/>
        <v>7.1699999999998916</v>
      </c>
      <c r="I767" s="13">
        <f>IF(H767&lt;CALCULATIONS!$M$9,Aktina*SIN(epsilon*H767)*COS(D*H767),Aktina*SIN(epsilon*XRONOS)*COS(D*XRONOS))</f>
        <v>45.74311691021822</v>
      </c>
      <c r="J767" s="14">
        <f>IF(H767&lt;CALCULATIONS!$M$9,Aktina*COS(epsilon*H767)*COS(D*H767),Aktina*COS(epsilon*XRONOS)*COS(D*XRONOS))</f>
        <v>-11.507920874332966</v>
      </c>
    </row>
    <row r="768" spans="1:10">
      <c r="A768">
        <f t="shared" si="54"/>
        <v>718</v>
      </c>
      <c r="B768">
        <f t="shared" si="52"/>
        <v>7.1799999999998914</v>
      </c>
      <c r="C768" s="13">
        <f>IF(B768&lt;CALCULATIONS!$M$9,Alfa1*SIN(miia*B768)-Alfa2*SIN(miib*B768),CURRENTX)</f>
        <v>-56.297913514466224</v>
      </c>
      <c r="D768" s="14">
        <f>IF(B768&lt;CALCULATIONS!$M$9,-(Alfa1*COS(miia*B768)-Alfa2*COS(miib*B768)),CURRENTY)</f>
        <v>-31.941052073016863</v>
      </c>
      <c r="G768">
        <f t="shared" si="55"/>
        <v>718</v>
      </c>
      <c r="H768">
        <f t="shared" si="53"/>
        <v>7.1799999999998914</v>
      </c>
      <c r="I768" s="13">
        <f>IF(H768&lt;CALCULATIONS!$M$9,Aktina*SIN(epsilon*H768)*COS(D*H768),Aktina*SIN(epsilon*XRONOS)*COS(D*XRONOS))</f>
        <v>45.74311691021822</v>
      </c>
      <c r="J768" s="14">
        <f>IF(H768&lt;CALCULATIONS!$M$9,Aktina*COS(epsilon*H768)*COS(D*H768),Aktina*COS(epsilon*XRONOS)*COS(D*XRONOS))</f>
        <v>-11.507920874332966</v>
      </c>
    </row>
    <row r="769" spans="1:10">
      <c r="A769">
        <f t="shared" si="54"/>
        <v>719</v>
      </c>
      <c r="B769">
        <f t="shared" si="52"/>
        <v>7.1899999999998911</v>
      </c>
      <c r="C769" s="13">
        <f>IF(B769&lt;CALCULATIONS!$M$9,Alfa1*SIN(miia*B769)-Alfa2*SIN(miib*B769),CURRENTX)</f>
        <v>-56.297913514466224</v>
      </c>
      <c r="D769" s="14">
        <f>IF(B769&lt;CALCULATIONS!$M$9,-(Alfa1*COS(miia*B769)-Alfa2*COS(miib*B769)),CURRENTY)</f>
        <v>-31.941052073016863</v>
      </c>
      <c r="G769">
        <f t="shared" si="55"/>
        <v>719</v>
      </c>
      <c r="H769">
        <f t="shared" si="53"/>
        <v>7.1899999999998911</v>
      </c>
      <c r="I769" s="13">
        <f>IF(H769&lt;CALCULATIONS!$M$9,Aktina*SIN(epsilon*H769)*COS(D*H769),Aktina*SIN(epsilon*XRONOS)*COS(D*XRONOS))</f>
        <v>45.74311691021822</v>
      </c>
      <c r="J769" s="14">
        <f>IF(H769&lt;CALCULATIONS!$M$9,Aktina*COS(epsilon*H769)*COS(D*H769),Aktina*COS(epsilon*XRONOS)*COS(D*XRONOS))</f>
        <v>-11.507920874332966</v>
      </c>
    </row>
    <row r="770" spans="1:10">
      <c r="A770">
        <f t="shared" si="54"/>
        <v>720</v>
      </c>
      <c r="B770">
        <f t="shared" si="52"/>
        <v>7.1999999999998909</v>
      </c>
      <c r="C770" s="13">
        <f>IF(B770&lt;CALCULATIONS!$M$9,Alfa1*SIN(miia*B770)-Alfa2*SIN(miib*B770),CURRENTX)</f>
        <v>-56.297913514466224</v>
      </c>
      <c r="D770" s="14">
        <f>IF(B770&lt;CALCULATIONS!$M$9,-(Alfa1*COS(miia*B770)-Alfa2*COS(miib*B770)),CURRENTY)</f>
        <v>-31.941052073016863</v>
      </c>
      <c r="G770">
        <f t="shared" si="55"/>
        <v>720</v>
      </c>
      <c r="H770">
        <f t="shared" si="53"/>
        <v>7.1999999999998909</v>
      </c>
      <c r="I770" s="13">
        <f>IF(H770&lt;CALCULATIONS!$M$9,Aktina*SIN(epsilon*H770)*COS(D*H770),Aktina*SIN(epsilon*XRONOS)*COS(D*XRONOS))</f>
        <v>45.74311691021822</v>
      </c>
      <c r="J770" s="14">
        <f>IF(H770&lt;CALCULATIONS!$M$9,Aktina*COS(epsilon*H770)*COS(D*H770),Aktina*COS(epsilon*XRONOS)*COS(D*XRONOS))</f>
        <v>-11.507920874332966</v>
      </c>
    </row>
    <row r="771" spans="1:10">
      <c r="A771">
        <f t="shared" si="54"/>
        <v>721</v>
      </c>
      <c r="B771">
        <f t="shared" si="52"/>
        <v>7.2099999999998907</v>
      </c>
      <c r="C771" s="13">
        <f>IF(B771&lt;CALCULATIONS!$M$9,Alfa1*SIN(miia*B771)-Alfa2*SIN(miib*B771),CURRENTX)</f>
        <v>-56.297913514466224</v>
      </c>
      <c r="D771" s="14">
        <f>IF(B771&lt;CALCULATIONS!$M$9,-(Alfa1*COS(miia*B771)-Alfa2*COS(miib*B771)),CURRENTY)</f>
        <v>-31.941052073016863</v>
      </c>
      <c r="G771">
        <f t="shared" si="55"/>
        <v>721</v>
      </c>
      <c r="H771">
        <f t="shared" si="53"/>
        <v>7.2099999999998907</v>
      </c>
      <c r="I771" s="13">
        <f>IF(H771&lt;CALCULATIONS!$M$9,Aktina*SIN(epsilon*H771)*COS(D*H771),Aktina*SIN(epsilon*XRONOS)*COS(D*XRONOS))</f>
        <v>45.74311691021822</v>
      </c>
      <c r="J771" s="14">
        <f>IF(H771&lt;CALCULATIONS!$M$9,Aktina*COS(epsilon*H771)*COS(D*H771),Aktina*COS(epsilon*XRONOS)*COS(D*XRONOS))</f>
        <v>-11.507920874332966</v>
      </c>
    </row>
    <row r="772" spans="1:10">
      <c r="A772">
        <f t="shared" si="54"/>
        <v>722</v>
      </c>
      <c r="B772">
        <f t="shared" si="52"/>
        <v>7.2199999999998905</v>
      </c>
      <c r="C772" s="13">
        <f>IF(B772&lt;CALCULATIONS!$M$9,Alfa1*SIN(miia*B772)-Alfa2*SIN(miib*B772),CURRENTX)</f>
        <v>-56.297913514466224</v>
      </c>
      <c r="D772" s="14">
        <f>IF(B772&lt;CALCULATIONS!$M$9,-(Alfa1*COS(miia*B772)-Alfa2*COS(miib*B772)),CURRENTY)</f>
        <v>-31.941052073016863</v>
      </c>
      <c r="G772">
        <f t="shared" si="55"/>
        <v>722</v>
      </c>
      <c r="H772">
        <f t="shared" si="53"/>
        <v>7.2199999999998905</v>
      </c>
      <c r="I772" s="13">
        <f>IF(H772&lt;CALCULATIONS!$M$9,Aktina*SIN(epsilon*H772)*COS(D*H772),Aktina*SIN(epsilon*XRONOS)*COS(D*XRONOS))</f>
        <v>45.74311691021822</v>
      </c>
      <c r="J772" s="14">
        <f>IF(H772&lt;CALCULATIONS!$M$9,Aktina*COS(epsilon*H772)*COS(D*H772),Aktina*COS(epsilon*XRONOS)*COS(D*XRONOS))</f>
        <v>-11.507920874332966</v>
      </c>
    </row>
    <row r="773" spans="1:10">
      <c r="A773">
        <f t="shared" si="54"/>
        <v>723</v>
      </c>
      <c r="B773">
        <f t="shared" si="52"/>
        <v>7.2299999999998903</v>
      </c>
      <c r="C773" s="13">
        <f>IF(B773&lt;CALCULATIONS!$M$9,Alfa1*SIN(miia*B773)-Alfa2*SIN(miib*B773),CURRENTX)</f>
        <v>-56.297913514466224</v>
      </c>
      <c r="D773" s="14">
        <f>IF(B773&lt;CALCULATIONS!$M$9,-(Alfa1*COS(miia*B773)-Alfa2*COS(miib*B773)),CURRENTY)</f>
        <v>-31.941052073016863</v>
      </c>
      <c r="G773">
        <f t="shared" si="55"/>
        <v>723</v>
      </c>
      <c r="H773">
        <f t="shared" si="53"/>
        <v>7.2299999999998903</v>
      </c>
      <c r="I773" s="13">
        <f>IF(H773&lt;CALCULATIONS!$M$9,Aktina*SIN(epsilon*H773)*COS(D*H773),Aktina*SIN(epsilon*XRONOS)*COS(D*XRONOS))</f>
        <v>45.74311691021822</v>
      </c>
      <c r="J773" s="14">
        <f>IF(H773&lt;CALCULATIONS!$M$9,Aktina*COS(epsilon*H773)*COS(D*H773),Aktina*COS(epsilon*XRONOS)*COS(D*XRONOS))</f>
        <v>-11.507920874332966</v>
      </c>
    </row>
    <row r="774" spans="1:10">
      <c r="A774">
        <f t="shared" si="54"/>
        <v>724</v>
      </c>
      <c r="B774">
        <f t="shared" si="52"/>
        <v>7.2399999999998901</v>
      </c>
      <c r="C774" s="13">
        <f>IF(B774&lt;CALCULATIONS!$M$9,Alfa1*SIN(miia*B774)-Alfa2*SIN(miib*B774),CURRENTX)</f>
        <v>-56.297913514466224</v>
      </c>
      <c r="D774" s="14">
        <f>IF(B774&lt;CALCULATIONS!$M$9,-(Alfa1*COS(miia*B774)-Alfa2*COS(miib*B774)),CURRENTY)</f>
        <v>-31.941052073016863</v>
      </c>
      <c r="G774">
        <f t="shared" si="55"/>
        <v>724</v>
      </c>
      <c r="H774">
        <f t="shared" si="53"/>
        <v>7.2399999999998901</v>
      </c>
      <c r="I774" s="13">
        <f>IF(H774&lt;CALCULATIONS!$M$9,Aktina*SIN(epsilon*H774)*COS(D*H774),Aktina*SIN(epsilon*XRONOS)*COS(D*XRONOS))</f>
        <v>45.74311691021822</v>
      </c>
      <c r="J774" s="14">
        <f>IF(H774&lt;CALCULATIONS!$M$9,Aktina*COS(epsilon*H774)*COS(D*H774),Aktina*COS(epsilon*XRONOS)*COS(D*XRONOS))</f>
        <v>-11.507920874332966</v>
      </c>
    </row>
    <row r="775" spans="1:10">
      <c r="A775">
        <f t="shared" si="54"/>
        <v>725</v>
      </c>
      <c r="B775">
        <f t="shared" si="52"/>
        <v>7.2499999999998899</v>
      </c>
      <c r="C775" s="13">
        <f>IF(B775&lt;CALCULATIONS!$M$9,Alfa1*SIN(miia*B775)-Alfa2*SIN(miib*B775),CURRENTX)</f>
        <v>-56.297913514466224</v>
      </c>
      <c r="D775" s="14">
        <f>IF(B775&lt;CALCULATIONS!$M$9,-(Alfa1*COS(miia*B775)-Alfa2*COS(miib*B775)),CURRENTY)</f>
        <v>-31.941052073016863</v>
      </c>
      <c r="G775">
        <f t="shared" si="55"/>
        <v>725</v>
      </c>
      <c r="H775">
        <f t="shared" si="53"/>
        <v>7.2499999999998899</v>
      </c>
      <c r="I775" s="13">
        <f>IF(H775&lt;CALCULATIONS!$M$9,Aktina*SIN(epsilon*H775)*COS(D*H775),Aktina*SIN(epsilon*XRONOS)*COS(D*XRONOS))</f>
        <v>45.74311691021822</v>
      </c>
      <c r="J775" s="14">
        <f>IF(H775&lt;CALCULATIONS!$M$9,Aktina*COS(epsilon*H775)*COS(D*H775),Aktina*COS(epsilon*XRONOS)*COS(D*XRONOS))</f>
        <v>-11.507920874332966</v>
      </c>
    </row>
    <row r="776" spans="1:10">
      <c r="A776">
        <f t="shared" si="54"/>
        <v>726</v>
      </c>
      <c r="B776">
        <f t="shared" si="52"/>
        <v>7.2599999999998897</v>
      </c>
      <c r="C776" s="13">
        <f>IF(B776&lt;CALCULATIONS!$M$9,Alfa1*SIN(miia*B776)-Alfa2*SIN(miib*B776),CURRENTX)</f>
        <v>-56.297913514466224</v>
      </c>
      <c r="D776" s="14">
        <f>IF(B776&lt;CALCULATIONS!$M$9,-(Alfa1*COS(miia*B776)-Alfa2*COS(miib*B776)),CURRENTY)</f>
        <v>-31.941052073016863</v>
      </c>
      <c r="G776">
        <f t="shared" si="55"/>
        <v>726</v>
      </c>
      <c r="H776">
        <f t="shared" si="53"/>
        <v>7.2599999999998897</v>
      </c>
      <c r="I776" s="13">
        <f>IF(H776&lt;CALCULATIONS!$M$9,Aktina*SIN(epsilon*H776)*COS(D*H776),Aktina*SIN(epsilon*XRONOS)*COS(D*XRONOS))</f>
        <v>45.74311691021822</v>
      </c>
      <c r="J776" s="14">
        <f>IF(H776&lt;CALCULATIONS!$M$9,Aktina*COS(epsilon*H776)*COS(D*H776),Aktina*COS(epsilon*XRONOS)*COS(D*XRONOS))</f>
        <v>-11.507920874332966</v>
      </c>
    </row>
    <row r="777" spans="1:10">
      <c r="A777">
        <f t="shared" si="54"/>
        <v>727</v>
      </c>
      <c r="B777">
        <f t="shared" si="52"/>
        <v>7.2699999999998894</v>
      </c>
      <c r="C777" s="13">
        <f>IF(B777&lt;CALCULATIONS!$M$9,Alfa1*SIN(miia*B777)-Alfa2*SIN(miib*B777),CURRENTX)</f>
        <v>-56.297913514466224</v>
      </c>
      <c r="D777" s="14">
        <f>IF(B777&lt;CALCULATIONS!$M$9,-(Alfa1*COS(miia*B777)-Alfa2*COS(miib*B777)),CURRENTY)</f>
        <v>-31.941052073016863</v>
      </c>
      <c r="G777">
        <f t="shared" si="55"/>
        <v>727</v>
      </c>
      <c r="H777">
        <f t="shared" si="53"/>
        <v>7.2699999999998894</v>
      </c>
      <c r="I777" s="13">
        <f>IF(H777&lt;CALCULATIONS!$M$9,Aktina*SIN(epsilon*H777)*COS(D*H777),Aktina*SIN(epsilon*XRONOS)*COS(D*XRONOS))</f>
        <v>45.74311691021822</v>
      </c>
      <c r="J777" s="14">
        <f>IF(H777&lt;CALCULATIONS!$M$9,Aktina*COS(epsilon*H777)*COS(D*H777),Aktina*COS(epsilon*XRONOS)*COS(D*XRONOS))</f>
        <v>-11.507920874332966</v>
      </c>
    </row>
    <row r="778" spans="1:10">
      <c r="A778">
        <f t="shared" si="54"/>
        <v>728</v>
      </c>
      <c r="B778">
        <f t="shared" si="52"/>
        <v>7.2799999999998892</v>
      </c>
      <c r="C778" s="13">
        <f>IF(B778&lt;CALCULATIONS!$M$9,Alfa1*SIN(miia*B778)-Alfa2*SIN(miib*B778),CURRENTX)</f>
        <v>-56.297913514466224</v>
      </c>
      <c r="D778" s="14">
        <f>IF(B778&lt;CALCULATIONS!$M$9,-(Alfa1*COS(miia*B778)-Alfa2*COS(miib*B778)),CURRENTY)</f>
        <v>-31.941052073016863</v>
      </c>
      <c r="G778">
        <f t="shared" si="55"/>
        <v>728</v>
      </c>
      <c r="H778">
        <f t="shared" si="53"/>
        <v>7.2799999999998892</v>
      </c>
      <c r="I778" s="13">
        <f>IF(H778&lt;CALCULATIONS!$M$9,Aktina*SIN(epsilon*H778)*COS(D*H778),Aktina*SIN(epsilon*XRONOS)*COS(D*XRONOS))</f>
        <v>45.74311691021822</v>
      </c>
      <c r="J778" s="14">
        <f>IF(H778&lt;CALCULATIONS!$M$9,Aktina*COS(epsilon*H778)*COS(D*H778),Aktina*COS(epsilon*XRONOS)*COS(D*XRONOS))</f>
        <v>-11.507920874332966</v>
      </c>
    </row>
    <row r="779" spans="1:10">
      <c r="A779">
        <f t="shared" si="54"/>
        <v>729</v>
      </c>
      <c r="B779">
        <f t="shared" si="52"/>
        <v>7.289999999999889</v>
      </c>
      <c r="C779" s="13">
        <f>IF(B779&lt;CALCULATIONS!$M$9,Alfa1*SIN(miia*B779)-Alfa2*SIN(miib*B779),CURRENTX)</f>
        <v>-56.297913514466224</v>
      </c>
      <c r="D779" s="14">
        <f>IF(B779&lt;CALCULATIONS!$M$9,-(Alfa1*COS(miia*B779)-Alfa2*COS(miib*B779)),CURRENTY)</f>
        <v>-31.941052073016863</v>
      </c>
      <c r="G779">
        <f t="shared" si="55"/>
        <v>729</v>
      </c>
      <c r="H779">
        <f t="shared" si="53"/>
        <v>7.289999999999889</v>
      </c>
      <c r="I779" s="13">
        <f>IF(H779&lt;CALCULATIONS!$M$9,Aktina*SIN(epsilon*H779)*COS(D*H779),Aktina*SIN(epsilon*XRONOS)*COS(D*XRONOS))</f>
        <v>45.74311691021822</v>
      </c>
      <c r="J779" s="14">
        <f>IF(H779&lt;CALCULATIONS!$M$9,Aktina*COS(epsilon*H779)*COS(D*H779),Aktina*COS(epsilon*XRONOS)*COS(D*XRONOS))</f>
        <v>-11.507920874332966</v>
      </c>
    </row>
    <row r="780" spans="1:10">
      <c r="A780">
        <f t="shared" si="54"/>
        <v>730</v>
      </c>
      <c r="B780">
        <f t="shared" si="52"/>
        <v>7.2999999999998888</v>
      </c>
      <c r="C780" s="13">
        <f>IF(B780&lt;CALCULATIONS!$M$9,Alfa1*SIN(miia*B780)-Alfa2*SIN(miib*B780),CURRENTX)</f>
        <v>-56.297913514466224</v>
      </c>
      <c r="D780" s="14">
        <f>IF(B780&lt;CALCULATIONS!$M$9,-(Alfa1*COS(miia*B780)-Alfa2*COS(miib*B780)),CURRENTY)</f>
        <v>-31.941052073016863</v>
      </c>
      <c r="G780">
        <f t="shared" si="55"/>
        <v>730</v>
      </c>
      <c r="H780">
        <f t="shared" si="53"/>
        <v>7.2999999999998888</v>
      </c>
      <c r="I780" s="13">
        <f>IF(H780&lt;CALCULATIONS!$M$9,Aktina*SIN(epsilon*H780)*COS(D*H780),Aktina*SIN(epsilon*XRONOS)*COS(D*XRONOS))</f>
        <v>45.74311691021822</v>
      </c>
      <c r="J780" s="14">
        <f>IF(H780&lt;CALCULATIONS!$M$9,Aktina*COS(epsilon*H780)*COS(D*H780),Aktina*COS(epsilon*XRONOS)*COS(D*XRONOS))</f>
        <v>-11.507920874332966</v>
      </c>
    </row>
    <row r="781" spans="1:10">
      <c r="A781">
        <f t="shared" si="54"/>
        <v>731</v>
      </c>
      <c r="B781">
        <f t="shared" si="52"/>
        <v>7.3099999999998886</v>
      </c>
      <c r="C781" s="13">
        <f>IF(B781&lt;CALCULATIONS!$M$9,Alfa1*SIN(miia*B781)-Alfa2*SIN(miib*B781),CURRENTX)</f>
        <v>-56.297913514466224</v>
      </c>
      <c r="D781" s="14">
        <f>IF(B781&lt;CALCULATIONS!$M$9,-(Alfa1*COS(miia*B781)-Alfa2*COS(miib*B781)),CURRENTY)</f>
        <v>-31.941052073016863</v>
      </c>
      <c r="G781">
        <f t="shared" si="55"/>
        <v>731</v>
      </c>
      <c r="H781">
        <f t="shared" si="53"/>
        <v>7.3099999999998886</v>
      </c>
      <c r="I781" s="13">
        <f>IF(H781&lt;CALCULATIONS!$M$9,Aktina*SIN(epsilon*H781)*COS(D*H781),Aktina*SIN(epsilon*XRONOS)*COS(D*XRONOS))</f>
        <v>45.74311691021822</v>
      </c>
      <c r="J781" s="14">
        <f>IF(H781&lt;CALCULATIONS!$M$9,Aktina*COS(epsilon*H781)*COS(D*H781),Aktina*COS(epsilon*XRONOS)*COS(D*XRONOS))</f>
        <v>-11.507920874332966</v>
      </c>
    </row>
    <row r="782" spans="1:10">
      <c r="A782">
        <f t="shared" si="54"/>
        <v>732</v>
      </c>
      <c r="B782">
        <f t="shared" si="52"/>
        <v>7.3199999999998884</v>
      </c>
      <c r="C782" s="13">
        <f>IF(B782&lt;CALCULATIONS!$M$9,Alfa1*SIN(miia*B782)-Alfa2*SIN(miib*B782),CURRENTX)</f>
        <v>-56.297913514466224</v>
      </c>
      <c r="D782" s="14">
        <f>IF(B782&lt;CALCULATIONS!$M$9,-(Alfa1*COS(miia*B782)-Alfa2*COS(miib*B782)),CURRENTY)</f>
        <v>-31.941052073016863</v>
      </c>
      <c r="G782">
        <f t="shared" si="55"/>
        <v>732</v>
      </c>
      <c r="H782">
        <f t="shared" si="53"/>
        <v>7.3199999999998884</v>
      </c>
      <c r="I782" s="13">
        <f>IF(H782&lt;CALCULATIONS!$M$9,Aktina*SIN(epsilon*H782)*COS(D*H782),Aktina*SIN(epsilon*XRONOS)*COS(D*XRONOS))</f>
        <v>45.74311691021822</v>
      </c>
      <c r="J782" s="14">
        <f>IF(H782&lt;CALCULATIONS!$M$9,Aktina*COS(epsilon*H782)*COS(D*H782),Aktina*COS(epsilon*XRONOS)*COS(D*XRONOS))</f>
        <v>-11.507920874332966</v>
      </c>
    </row>
    <row r="783" spans="1:10">
      <c r="A783">
        <f t="shared" si="54"/>
        <v>733</v>
      </c>
      <c r="B783">
        <f t="shared" si="52"/>
        <v>7.3299999999998882</v>
      </c>
      <c r="C783" s="13">
        <f>IF(B783&lt;CALCULATIONS!$M$9,Alfa1*SIN(miia*B783)-Alfa2*SIN(miib*B783),CURRENTX)</f>
        <v>-56.297913514466224</v>
      </c>
      <c r="D783" s="14">
        <f>IF(B783&lt;CALCULATIONS!$M$9,-(Alfa1*COS(miia*B783)-Alfa2*COS(miib*B783)),CURRENTY)</f>
        <v>-31.941052073016863</v>
      </c>
      <c r="G783">
        <f t="shared" si="55"/>
        <v>733</v>
      </c>
      <c r="H783">
        <f t="shared" si="53"/>
        <v>7.3299999999998882</v>
      </c>
      <c r="I783" s="13">
        <f>IF(H783&lt;CALCULATIONS!$M$9,Aktina*SIN(epsilon*H783)*COS(D*H783),Aktina*SIN(epsilon*XRONOS)*COS(D*XRONOS))</f>
        <v>45.74311691021822</v>
      </c>
      <c r="J783" s="14">
        <f>IF(H783&lt;CALCULATIONS!$M$9,Aktina*COS(epsilon*H783)*COS(D*H783),Aktina*COS(epsilon*XRONOS)*COS(D*XRONOS))</f>
        <v>-11.507920874332966</v>
      </c>
    </row>
    <row r="784" spans="1:10">
      <c r="A784">
        <f t="shared" si="54"/>
        <v>734</v>
      </c>
      <c r="B784">
        <f t="shared" si="52"/>
        <v>7.3399999999998879</v>
      </c>
      <c r="C784" s="13">
        <f>IF(B784&lt;CALCULATIONS!$M$9,Alfa1*SIN(miia*B784)-Alfa2*SIN(miib*B784),CURRENTX)</f>
        <v>-56.297913514466224</v>
      </c>
      <c r="D784" s="14">
        <f>IF(B784&lt;CALCULATIONS!$M$9,-(Alfa1*COS(miia*B784)-Alfa2*COS(miib*B784)),CURRENTY)</f>
        <v>-31.941052073016863</v>
      </c>
      <c r="G784">
        <f t="shared" si="55"/>
        <v>734</v>
      </c>
      <c r="H784">
        <f t="shared" si="53"/>
        <v>7.3399999999998879</v>
      </c>
      <c r="I784" s="13">
        <f>IF(H784&lt;CALCULATIONS!$M$9,Aktina*SIN(epsilon*H784)*COS(D*H784),Aktina*SIN(epsilon*XRONOS)*COS(D*XRONOS))</f>
        <v>45.74311691021822</v>
      </c>
      <c r="J784" s="14">
        <f>IF(H784&lt;CALCULATIONS!$M$9,Aktina*COS(epsilon*H784)*COS(D*H784),Aktina*COS(epsilon*XRONOS)*COS(D*XRONOS))</f>
        <v>-11.507920874332966</v>
      </c>
    </row>
    <row r="785" spans="1:10">
      <c r="A785">
        <f t="shared" si="54"/>
        <v>735</v>
      </c>
      <c r="B785">
        <f t="shared" si="52"/>
        <v>7.3499999999998877</v>
      </c>
      <c r="C785" s="13">
        <f>IF(B785&lt;CALCULATIONS!$M$9,Alfa1*SIN(miia*B785)-Alfa2*SIN(miib*B785),CURRENTX)</f>
        <v>-56.297913514466224</v>
      </c>
      <c r="D785" s="14">
        <f>IF(B785&lt;CALCULATIONS!$M$9,-(Alfa1*COS(miia*B785)-Alfa2*COS(miib*B785)),CURRENTY)</f>
        <v>-31.941052073016863</v>
      </c>
      <c r="G785">
        <f t="shared" si="55"/>
        <v>735</v>
      </c>
      <c r="H785">
        <f t="shared" si="53"/>
        <v>7.3499999999998877</v>
      </c>
      <c r="I785" s="13">
        <f>IF(H785&lt;CALCULATIONS!$M$9,Aktina*SIN(epsilon*H785)*COS(D*H785),Aktina*SIN(epsilon*XRONOS)*COS(D*XRONOS))</f>
        <v>45.74311691021822</v>
      </c>
      <c r="J785" s="14">
        <f>IF(H785&lt;CALCULATIONS!$M$9,Aktina*COS(epsilon*H785)*COS(D*H785),Aktina*COS(epsilon*XRONOS)*COS(D*XRONOS))</f>
        <v>-11.507920874332966</v>
      </c>
    </row>
    <row r="786" spans="1:10">
      <c r="A786">
        <f t="shared" si="54"/>
        <v>736</v>
      </c>
      <c r="B786">
        <f t="shared" si="52"/>
        <v>7.3599999999998875</v>
      </c>
      <c r="C786" s="13">
        <f>IF(B786&lt;CALCULATIONS!$M$9,Alfa1*SIN(miia*B786)-Alfa2*SIN(miib*B786),CURRENTX)</f>
        <v>-56.297913514466224</v>
      </c>
      <c r="D786" s="14">
        <f>IF(B786&lt;CALCULATIONS!$M$9,-(Alfa1*COS(miia*B786)-Alfa2*COS(miib*B786)),CURRENTY)</f>
        <v>-31.941052073016863</v>
      </c>
      <c r="G786">
        <f t="shared" si="55"/>
        <v>736</v>
      </c>
      <c r="H786">
        <f t="shared" si="53"/>
        <v>7.3599999999998875</v>
      </c>
      <c r="I786" s="13">
        <f>IF(H786&lt;CALCULATIONS!$M$9,Aktina*SIN(epsilon*H786)*COS(D*H786),Aktina*SIN(epsilon*XRONOS)*COS(D*XRONOS))</f>
        <v>45.74311691021822</v>
      </c>
      <c r="J786" s="14">
        <f>IF(H786&lt;CALCULATIONS!$M$9,Aktina*COS(epsilon*H786)*COS(D*H786),Aktina*COS(epsilon*XRONOS)*COS(D*XRONOS))</f>
        <v>-11.507920874332966</v>
      </c>
    </row>
    <row r="787" spans="1:10">
      <c r="A787">
        <f t="shared" si="54"/>
        <v>737</v>
      </c>
      <c r="B787">
        <f t="shared" si="52"/>
        <v>7.3699999999998873</v>
      </c>
      <c r="C787" s="13">
        <f>IF(B787&lt;CALCULATIONS!$M$9,Alfa1*SIN(miia*B787)-Alfa2*SIN(miib*B787),CURRENTX)</f>
        <v>-56.297913514466224</v>
      </c>
      <c r="D787" s="14">
        <f>IF(B787&lt;CALCULATIONS!$M$9,-(Alfa1*COS(miia*B787)-Alfa2*COS(miib*B787)),CURRENTY)</f>
        <v>-31.941052073016863</v>
      </c>
      <c r="G787">
        <f t="shared" si="55"/>
        <v>737</v>
      </c>
      <c r="H787">
        <f t="shared" si="53"/>
        <v>7.3699999999998873</v>
      </c>
      <c r="I787" s="13">
        <f>IF(H787&lt;CALCULATIONS!$M$9,Aktina*SIN(epsilon*H787)*COS(D*H787),Aktina*SIN(epsilon*XRONOS)*COS(D*XRONOS))</f>
        <v>45.74311691021822</v>
      </c>
      <c r="J787" s="14">
        <f>IF(H787&lt;CALCULATIONS!$M$9,Aktina*COS(epsilon*H787)*COS(D*H787),Aktina*COS(epsilon*XRONOS)*COS(D*XRONOS))</f>
        <v>-11.507920874332966</v>
      </c>
    </row>
    <row r="788" spans="1:10">
      <c r="A788">
        <f t="shared" si="54"/>
        <v>738</v>
      </c>
      <c r="B788">
        <f t="shared" si="52"/>
        <v>7.3799999999998871</v>
      </c>
      <c r="C788" s="13">
        <f>IF(B788&lt;CALCULATIONS!$M$9,Alfa1*SIN(miia*B788)-Alfa2*SIN(miib*B788),CURRENTX)</f>
        <v>-56.297913514466224</v>
      </c>
      <c r="D788" s="14">
        <f>IF(B788&lt;CALCULATIONS!$M$9,-(Alfa1*COS(miia*B788)-Alfa2*COS(miib*B788)),CURRENTY)</f>
        <v>-31.941052073016863</v>
      </c>
      <c r="G788">
        <f t="shared" si="55"/>
        <v>738</v>
      </c>
      <c r="H788">
        <f t="shared" si="53"/>
        <v>7.3799999999998871</v>
      </c>
      <c r="I788" s="13">
        <f>IF(H788&lt;CALCULATIONS!$M$9,Aktina*SIN(epsilon*H788)*COS(D*H788),Aktina*SIN(epsilon*XRONOS)*COS(D*XRONOS))</f>
        <v>45.74311691021822</v>
      </c>
      <c r="J788" s="14">
        <f>IF(H788&lt;CALCULATIONS!$M$9,Aktina*COS(epsilon*H788)*COS(D*H788),Aktina*COS(epsilon*XRONOS)*COS(D*XRONOS))</f>
        <v>-11.507920874332966</v>
      </c>
    </row>
    <row r="789" spans="1:10">
      <c r="A789">
        <f t="shared" si="54"/>
        <v>739</v>
      </c>
      <c r="B789">
        <f t="shared" si="52"/>
        <v>7.3899999999998869</v>
      </c>
      <c r="C789" s="13">
        <f>IF(B789&lt;CALCULATIONS!$M$9,Alfa1*SIN(miia*B789)-Alfa2*SIN(miib*B789),CURRENTX)</f>
        <v>-56.297913514466224</v>
      </c>
      <c r="D789" s="14">
        <f>IF(B789&lt;CALCULATIONS!$M$9,-(Alfa1*COS(miia*B789)-Alfa2*COS(miib*B789)),CURRENTY)</f>
        <v>-31.941052073016863</v>
      </c>
      <c r="G789">
        <f t="shared" si="55"/>
        <v>739</v>
      </c>
      <c r="H789">
        <f t="shared" si="53"/>
        <v>7.3899999999998869</v>
      </c>
      <c r="I789" s="13">
        <f>IF(H789&lt;CALCULATIONS!$M$9,Aktina*SIN(epsilon*H789)*COS(D*H789),Aktina*SIN(epsilon*XRONOS)*COS(D*XRONOS))</f>
        <v>45.74311691021822</v>
      </c>
      <c r="J789" s="14">
        <f>IF(H789&lt;CALCULATIONS!$M$9,Aktina*COS(epsilon*H789)*COS(D*H789),Aktina*COS(epsilon*XRONOS)*COS(D*XRONOS))</f>
        <v>-11.507920874332966</v>
      </c>
    </row>
    <row r="790" spans="1:10">
      <c r="A790">
        <f t="shared" si="54"/>
        <v>740</v>
      </c>
      <c r="B790">
        <f t="shared" si="52"/>
        <v>7.3999999999998867</v>
      </c>
      <c r="C790" s="13">
        <f>IF(B790&lt;CALCULATIONS!$M$9,Alfa1*SIN(miia*B790)-Alfa2*SIN(miib*B790),CURRENTX)</f>
        <v>-56.297913514466224</v>
      </c>
      <c r="D790" s="14">
        <f>IF(B790&lt;CALCULATIONS!$M$9,-(Alfa1*COS(miia*B790)-Alfa2*COS(miib*B790)),CURRENTY)</f>
        <v>-31.941052073016863</v>
      </c>
      <c r="G790">
        <f t="shared" si="55"/>
        <v>740</v>
      </c>
      <c r="H790">
        <f t="shared" si="53"/>
        <v>7.3999999999998867</v>
      </c>
      <c r="I790" s="13">
        <f>IF(H790&lt;CALCULATIONS!$M$9,Aktina*SIN(epsilon*H790)*COS(D*H790),Aktina*SIN(epsilon*XRONOS)*COS(D*XRONOS))</f>
        <v>45.74311691021822</v>
      </c>
      <c r="J790" s="14">
        <f>IF(H790&lt;CALCULATIONS!$M$9,Aktina*COS(epsilon*H790)*COS(D*H790),Aktina*COS(epsilon*XRONOS)*COS(D*XRONOS))</f>
        <v>-11.507920874332966</v>
      </c>
    </row>
    <row r="791" spans="1:10">
      <c r="A791">
        <f t="shared" si="54"/>
        <v>741</v>
      </c>
      <c r="B791">
        <f t="shared" si="52"/>
        <v>7.4099999999998865</v>
      </c>
      <c r="C791" s="13">
        <f>IF(B791&lt;CALCULATIONS!$M$9,Alfa1*SIN(miia*B791)-Alfa2*SIN(miib*B791),CURRENTX)</f>
        <v>-56.297913514466224</v>
      </c>
      <c r="D791" s="14">
        <f>IF(B791&lt;CALCULATIONS!$M$9,-(Alfa1*COS(miia*B791)-Alfa2*COS(miib*B791)),CURRENTY)</f>
        <v>-31.941052073016863</v>
      </c>
      <c r="G791">
        <f t="shared" si="55"/>
        <v>741</v>
      </c>
      <c r="H791">
        <f t="shared" si="53"/>
        <v>7.4099999999998865</v>
      </c>
      <c r="I791" s="13">
        <f>IF(H791&lt;CALCULATIONS!$M$9,Aktina*SIN(epsilon*H791)*COS(D*H791),Aktina*SIN(epsilon*XRONOS)*COS(D*XRONOS))</f>
        <v>45.74311691021822</v>
      </c>
      <c r="J791" s="14">
        <f>IF(H791&lt;CALCULATIONS!$M$9,Aktina*COS(epsilon*H791)*COS(D*H791),Aktina*COS(epsilon*XRONOS)*COS(D*XRONOS))</f>
        <v>-11.507920874332966</v>
      </c>
    </row>
    <row r="792" spans="1:10">
      <c r="A792">
        <f t="shared" si="54"/>
        <v>742</v>
      </c>
      <c r="B792">
        <f t="shared" si="52"/>
        <v>7.4199999999998862</v>
      </c>
      <c r="C792" s="13">
        <f>IF(B792&lt;CALCULATIONS!$M$9,Alfa1*SIN(miia*B792)-Alfa2*SIN(miib*B792),CURRENTX)</f>
        <v>-56.297913514466224</v>
      </c>
      <c r="D792" s="14">
        <f>IF(B792&lt;CALCULATIONS!$M$9,-(Alfa1*COS(miia*B792)-Alfa2*COS(miib*B792)),CURRENTY)</f>
        <v>-31.941052073016863</v>
      </c>
      <c r="G792">
        <f t="shared" si="55"/>
        <v>742</v>
      </c>
      <c r="H792">
        <f t="shared" si="53"/>
        <v>7.4199999999998862</v>
      </c>
      <c r="I792" s="13">
        <f>IF(H792&lt;CALCULATIONS!$M$9,Aktina*SIN(epsilon*H792)*COS(D*H792),Aktina*SIN(epsilon*XRONOS)*COS(D*XRONOS))</f>
        <v>45.74311691021822</v>
      </c>
      <c r="J792" s="14">
        <f>IF(H792&lt;CALCULATIONS!$M$9,Aktina*COS(epsilon*H792)*COS(D*H792),Aktina*COS(epsilon*XRONOS)*COS(D*XRONOS))</f>
        <v>-11.507920874332966</v>
      </c>
    </row>
    <row r="793" spans="1:10">
      <c r="A793">
        <f t="shared" si="54"/>
        <v>743</v>
      </c>
      <c r="B793">
        <f t="shared" si="52"/>
        <v>7.429999999999886</v>
      </c>
      <c r="C793" s="13">
        <f>IF(B793&lt;CALCULATIONS!$M$9,Alfa1*SIN(miia*B793)-Alfa2*SIN(miib*B793),CURRENTX)</f>
        <v>-56.297913514466224</v>
      </c>
      <c r="D793" s="14">
        <f>IF(B793&lt;CALCULATIONS!$M$9,-(Alfa1*COS(miia*B793)-Alfa2*COS(miib*B793)),CURRENTY)</f>
        <v>-31.941052073016863</v>
      </c>
      <c r="G793">
        <f t="shared" si="55"/>
        <v>743</v>
      </c>
      <c r="H793">
        <f t="shared" si="53"/>
        <v>7.429999999999886</v>
      </c>
      <c r="I793" s="13">
        <f>IF(H793&lt;CALCULATIONS!$M$9,Aktina*SIN(epsilon*H793)*COS(D*H793),Aktina*SIN(epsilon*XRONOS)*COS(D*XRONOS))</f>
        <v>45.74311691021822</v>
      </c>
      <c r="J793" s="14">
        <f>IF(H793&lt;CALCULATIONS!$M$9,Aktina*COS(epsilon*H793)*COS(D*H793),Aktina*COS(epsilon*XRONOS)*COS(D*XRONOS))</f>
        <v>-11.507920874332966</v>
      </c>
    </row>
    <row r="794" spans="1:10">
      <c r="A794">
        <f t="shared" si="54"/>
        <v>744</v>
      </c>
      <c r="B794">
        <f t="shared" si="52"/>
        <v>7.4399999999998858</v>
      </c>
      <c r="C794" s="13">
        <f>IF(B794&lt;CALCULATIONS!$M$9,Alfa1*SIN(miia*B794)-Alfa2*SIN(miib*B794),CURRENTX)</f>
        <v>-56.297913514466224</v>
      </c>
      <c r="D794" s="14">
        <f>IF(B794&lt;CALCULATIONS!$M$9,-(Alfa1*COS(miia*B794)-Alfa2*COS(miib*B794)),CURRENTY)</f>
        <v>-31.941052073016863</v>
      </c>
      <c r="G794">
        <f t="shared" si="55"/>
        <v>744</v>
      </c>
      <c r="H794">
        <f t="shared" si="53"/>
        <v>7.4399999999998858</v>
      </c>
      <c r="I794" s="13">
        <f>IF(H794&lt;CALCULATIONS!$M$9,Aktina*SIN(epsilon*H794)*COS(D*H794),Aktina*SIN(epsilon*XRONOS)*COS(D*XRONOS))</f>
        <v>45.74311691021822</v>
      </c>
      <c r="J794" s="14">
        <f>IF(H794&lt;CALCULATIONS!$M$9,Aktina*COS(epsilon*H794)*COS(D*H794),Aktina*COS(epsilon*XRONOS)*COS(D*XRONOS))</f>
        <v>-11.507920874332966</v>
      </c>
    </row>
    <row r="795" spans="1:10">
      <c r="A795">
        <f t="shared" si="54"/>
        <v>745</v>
      </c>
      <c r="B795">
        <f t="shared" si="52"/>
        <v>7.4499999999998856</v>
      </c>
      <c r="C795" s="13">
        <f>IF(B795&lt;CALCULATIONS!$M$9,Alfa1*SIN(miia*B795)-Alfa2*SIN(miib*B795),CURRENTX)</f>
        <v>-56.297913514466224</v>
      </c>
      <c r="D795" s="14">
        <f>IF(B795&lt;CALCULATIONS!$M$9,-(Alfa1*COS(miia*B795)-Alfa2*COS(miib*B795)),CURRENTY)</f>
        <v>-31.941052073016863</v>
      </c>
      <c r="G795">
        <f t="shared" si="55"/>
        <v>745</v>
      </c>
      <c r="H795">
        <f t="shared" si="53"/>
        <v>7.4499999999998856</v>
      </c>
      <c r="I795" s="13">
        <f>IF(H795&lt;CALCULATIONS!$M$9,Aktina*SIN(epsilon*H795)*COS(D*H795),Aktina*SIN(epsilon*XRONOS)*COS(D*XRONOS))</f>
        <v>45.74311691021822</v>
      </c>
      <c r="J795" s="14">
        <f>IF(H795&lt;CALCULATIONS!$M$9,Aktina*COS(epsilon*H795)*COS(D*H795),Aktina*COS(epsilon*XRONOS)*COS(D*XRONOS))</f>
        <v>-11.507920874332966</v>
      </c>
    </row>
    <row r="796" spans="1:10">
      <c r="A796">
        <f t="shared" si="54"/>
        <v>746</v>
      </c>
      <c r="B796">
        <f t="shared" si="52"/>
        <v>7.4599999999998854</v>
      </c>
      <c r="C796" s="13">
        <f>IF(B796&lt;CALCULATIONS!$M$9,Alfa1*SIN(miia*B796)-Alfa2*SIN(miib*B796),CURRENTX)</f>
        <v>-56.297913514466224</v>
      </c>
      <c r="D796" s="14">
        <f>IF(B796&lt;CALCULATIONS!$M$9,-(Alfa1*COS(miia*B796)-Alfa2*COS(miib*B796)),CURRENTY)</f>
        <v>-31.941052073016863</v>
      </c>
      <c r="G796">
        <f t="shared" si="55"/>
        <v>746</v>
      </c>
      <c r="H796">
        <f t="shared" si="53"/>
        <v>7.4599999999998854</v>
      </c>
      <c r="I796" s="13">
        <f>IF(H796&lt;CALCULATIONS!$M$9,Aktina*SIN(epsilon*H796)*COS(D*H796),Aktina*SIN(epsilon*XRONOS)*COS(D*XRONOS))</f>
        <v>45.74311691021822</v>
      </c>
      <c r="J796" s="14">
        <f>IF(H796&lt;CALCULATIONS!$M$9,Aktina*COS(epsilon*H796)*COS(D*H796),Aktina*COS(epsilon*XRONOS)*COS(D*XRONOS))</f>
        <v>-11.507920874332966</v>
      </c>
    </row>
    <row r="797" spans="1:10">
      <c r="A797">
        <f t="shared" si="54"/>
        <v>747</v>
      </c>
      <c r="B797">
        <f t="shared" si="52"/>
        <v>7.4699999999998852</v>
      </c>
      <c r="C797" s="13">
        <f>IF(B797&lt;CALCULATIONS!$M$9,Alfa1*SIN(miia*B797)-Alfa2*SIN(miib*B797),CURRENTX)</f>
        <v>-56.297913514466224</v>
      </c>
      <c r="D797" s="14">
        <f>IF(B797&lt;CALCULATIONS!$M$9,-(Alfa1*COS(miia*B797)-Alfa2*COS(miib*B797)),CURRENTY)</f>
        <v>-31.941052073016863</v>
      </c>
      <c r="G797">
        <f t="shared" si="55"/>
        <v>747</v>
      </c>
      <c r="H797">
        <f t="shared" si="53"/>
        <v>7.4699999999998852</v>
      </c>
      <c r="I797" s="13">
        <f>IF(H797&lt;CALCULATIONS!$M$9,Aktina*SIN(epsilon*H797)*COS(D*H797),Aktina*SIN(epsilon*XRONOS)*COS(D*XRONOS))</f>
        <v>45.74311691021822</v>
      </c>
      <c r="J797" s="14">
        <f>IF(H797&lt;CALCULATIONS!$M$9,Aktina*COS(epsilon*H797)*COS(D*H797),Aktina*COS(epsilon*XRONOS)*COS(D*XRONOS))</f>
        <v>-11.507920874332966</v>
      </c>
    </row>
    <row r="798" spans="1:10">
      <c r="A798">
        <f t="shared" si="54"/>
        <v>748</v>
      </c>
      <c r="B798">
        <f t="shared" si="52"/>
        <v>7.479999999999885</v>
      </c>
      <c r="C798" s="13">
        <f>IF(B798&lt;CALCULATIONS!$M$9,Alfa1*SIN(miia*B798)-Alfa2*SIN(miib*B798),CURRENTX)</f>
        <v>-56.297913514466224</v>
      </c>
      <c r="D798" s="14">
        <f>IF(B798&lt;CALCULATIONS!$M$9,-(Alfa1*COS(miia*B798)-Alfa2*COS(miib*B798)),CURRENTY)</f>
        <v>-31.941052073016863</v>
      </c>
      <c r="G798">
        <f t="shared" si="55"/>
        <v>748</v>
      </c>
      <c r="H798">
        <f t="shared" si="53"/>
        <v>7.479999999999885</v>
      </c>
      <c r="I798" s="13">
        <f>IF(H798&lt;CALCULATIONS!$M$9,Aktina*SIN(epsilon*H798)*COS(D*H798),Aktina*SIN(epsilon*XRONOS)*COS(D*XRONOS))</f>
        <v>45.74311691021822</v>
      </c>
      <c r="J798" s="14">
        <f>IF(H798&lt;CALCULATIONS!$M$9,Aktina*COS(epsilon*H798)*COS(D*H798),Aktina*COS(epsilon*XRONOS)*COS(D*XRONOS))</f>
        <v>-11.507920874332966</v>
      </c>
    </row>
    <row r="799" spans="1:10">
      <c r="A799">
        <f t="shared" si="54"/>
        <v>749</v>
      </c>
      <c r="B799">
        <f t="shared" si="52"/>
        <v>7.4899999999998847</v>
      </c>
      <c r="C799" s="13">
        <f>IF(B799&lt;CALCULATIONS!$M$9,Alfa1*SIN(miia*B799)-Alfa2*SIN(miib*B799),CURRENTX)</f>
        <v>-56.297913514466224</v>
      </c>
      <c r="D799" s="14">
        <f>IF(B799&lt;CALCULATIONS!$M$9,-(Alfa1*COS(miia*B799)-Alfa2*COS(miib*B799)),CURRENTY)</f>
        <v>-31.941052073016863</v>
      </c>
      <c r="G799">
        <f t="shared" si="55"/>
        <v>749</v>
      </c>
      <c r="H799">
        <f t="shared" si="53"/>
        <v>7.4899999999998847</v>
      </c>
      <c r="I799" s="13">
        <f>IF(H799&lt;CALCULATIONS!$M$9,Aktina*SIN(epsilon*H799)*COS(D*H799),Aktina*SIN(epsilon*XRONOS)*COS(D*XRONOS))</f>
        <v>45.74311691021822</v>
      </c>
      <c r="J799" s="14">
        <f>IF(H799&lt;CALCULATIONS!$M$9,Aktina*COS(epsilon*H799)*COS(D*H799),Aktina*COS(epsilon*XRONOS)*COS(D*XRONOS))</f>
        <v>-11.507920874332966</v>
      </c>
    </row>
    <row r="800" spans="1:10">
      <c r="A800">
        <f t="shared" si="54"/>
        <v>750</v>
      </c>
      <c r="B800">
        <f t="shared" si="52"/>
        <v>7.4999999999998845</v>
      </c>
      <c r="C800" s="13">
        <f>IF(B800&lt;CALCULATIONS!$M$9,Alfa1*SIN(miia*B800)-Alfa2*SIN(miib*B800),CURRENTX)</f>
        <v>-56.297913514466224</v>
      </c>
      <c r="D800" s="14">
        <f>IF(B800&lt;CALCULATIONS!$M$9,-(Alfa1*COS(miia*B800)-Alfa2*COS(miib*B800)),CURRENTY)</f>
        <v>-31.941052073016863</v>
      </c>
      <c r="G800">
        <f t="shared" si="55"/>
        <v>750</v>
      </c>
      <c r="H800">
        <f t="shared" si="53"/>
        <v>7.4999999999998845</v>
      </c>
      <c r="I800" s="13">
        <f>IF(H800&lt;CALCULATIONS!$M$9,Aktina*SIN(epsilon*H800)*COS(D*H800),Aktina*SIN(epsilon*XRONOS)*COS(D*XRONOS))</f>
        <v>45.74311691021822</v>
      </c>
      <c r="J800" s="14">
        <f>IF(H800&lt;CALCULATIONS!$M$9,Aktina*COS(epsilon*H800)*COS(D*H800),Aktina*COS(epsilon*XRONOS)*COS(D*XRONOS))</f>
        <v>-11.507920874332966</v>
      </c>
    </row>
    <row r="801" spans="1:10">
      <c r="A801">
        <f t="shared" si="54"/>
        <v>751</v>
      </c>
      <c r="B801">
        <f t="shared" si="52"/>
        <v>7.5099999999998843</v>
      </c>
      <c r="C801" s="13">
        <f>IF(B801&lt;CALCULATIONS!$M$9,Alfa1*SIN(miia*B801)-Alfa2*SIN(miib*B801),CURRENTX)</f>
        <v>-56.297913514466224</v>
      </c>
      <c r="D801" s="14">
        <f>IF(B801&lt;CALCULATIONS!$M$9,-(Alfa1*COS(miia*B801)-Alfa2*COS(miib*B801)),CURRENTY)</f>
        <v>-31.941052073016863</v>
      </c>
      <c r="G801">
        <f t="shared" si="55"/>
        <v>751</v>
      </c>
      <c r="H801">
        <f t="shared" si="53"/>
        <v>7.5099999999998843</v>
      </c>
      <c r="I801" s="13">
        <f>IF(H801&lt;CALCULATIONS!$M$9,Aktina*SIN(epsilon*H801)*COS(D*H801),Aktina*SIN(epsilon*XRONOS)*COS(D*XRONOS))</f>
        <v>45.74311691021822</v>
      </c>
      <c r="J801" s="14">
        <f>IF(H801&lt;CALCULATIONS!$M$9,Aktina*COS(epsilon*H801)*COS(D*H801),Aktina*COS(epsilon*XRONOS)*COS(D*XRONOS))</f>
        <v>-11.507920874332966</v>
      </c>
    </row>
    <row r="802" spans="1:10">
      <c r="A802">
        <f t="shared" si="54"/>
        <v>752</v>
      </c>
      <c r="B802">
        <f t="shared" si="52"/>
        <v>7.5199999999998841</v>
      </c>
      <c r="C802" s="13">
        <f>IF(B802&lt;CALCULATIONS!$M$9,Alfa1*SIN(miia*B802)-Alfa2*SIN(miib*B802),CURRENTX)</f>
        <v>-56.297913514466224</v>
      </c>
      <c r="D802" s="14">
        <f>IF(B802&lt;CALCULATIONS!$M$9,-(Alfa1*COS(miia*B802)-Alfa2*COS(miib*B802)),CURRENTY)</f>
        <v>-31.941052073016863</v>
      </c>
      <c r="G802">
        <f t="shared" si="55"/>
        <v>752</v>
      </c>
      <c r="H802">
        <f t="shared" si="53"/>
        <v>7.5199999999998841</v>
      </c>
      <c r="I802" s="13">
        <f>IF(H802&lt;CALCULATIONS!$M$9,Aktina*SIN(epsilon*H802)*COS(D*H802),Aktina*SIN(epsilon*XRONOS)*COS(D*XRONOS))</f>
        <v>45.74311691021822</v>
      </c>
      <c r="J802" s="14">
        <f>IF(H802&lt;CALCULATIONS!$M$9,Aktina*COS(epsilon*H802)*COS(D*H802),Aktina*COS(epsilon*XRONOS)*COS(D*XRONOS))</f>
        <v>-11.507920874332966</v>
      </c>
    </row>
    <row r="803" spans="1:10">
      <c r="A803">
        <f t="shared" si="54"/>
        <v>753</v>
      </c>
      <c r="B803">
        <f t="shared" si="52"/>
        <v>7.5299999999998839</v>
      </c>
      <c r="C803" s="13">
        <f>IF(B803&lt;CALCULATIONS!$M$9,Alfa1*SIN(miia*B803)-Alfa2*SIN(miib*B803),CURRENTX)</f>
        <v>-56.297913514466224</v>
      </c>
      <c r="D803" s="14">
        <f>IF(B803&lt;CALCULATIONS!$M$9,-(Alfa1*COS(miia*B803)-Alfa2*COS(miib*B803)),CURRENTY)</f>
        <v>-31.941052073016863</v>
      </c>
      <c r="G803">
        <f t="shared" si="55"/>
        <v>753</v>
      </c>
      <c r="H803">
        <f t="shared" si="53"/>
        <v>7.5299999999998839</v>
      </c>
      <c r="I803" s="13">
        <f>IF(H803&lt;CALCULATIONS!$M$9,Aktina*SIN(epsilon*H803)*COS(D*H803),Aktina*SIN(epsilon*XRONOS)*COS(D*XRONOS))</f>
        <v>45.74311691021822</v>
      </c>
      <c r="J803" s="14">
        <f>IF(H803&lt;CALCULATIONS!$M$9,Aktina*COS(epsilon*H803)*COS(D*H803),Aktina*COS(epsilon*XRONOS)*COS(D*XRONOS))</f>
        <v>-11.507920874332966</v>
      </c>
    </row>
    <row r="804" spans="1:10">
      <c r="A804">
        <f t="shared" si="54"/>
        <v>754</v>
      </c>
      <c r="B804">
        <f t="shared" si="52"/>
        <v>7.5399999999998837</v>
      </c>
      <c r="C804" s="13">
        <f>IF(B804&lt;CALCULATIONS!$M$9,Alfa1*SIN(miia*B804)-Alfa2*SIN(miib*B804),CURRENTX)</f>
        <v>-56.297913514466224</v>
      </c>
      <c r="D804" s="14">
        <f>IF(B804&lt;CALCULATIONS!$M$9,-(Alfa1*COS(miia*B804)-Alfa2*COS(miib*B804)),CURRENTY)</f>
        <v>-31.941052073016863</v>
      </c>
      <c r="G804">
        <f t="shared" si="55"/>
        <v>754</v>
      </c>
      <c r="H804">
        <f t="shared" si="53"/>
        <v>7.5399999999998837</v>
      </c>
      <c r="I804" s="13">
        <f>IF(H804&lt;CALCULATIONS!$M$9,Aktina*SIN(epsilon*H804)*COS(D*H804),Aktina*SIN(epsilon*XRONOS)*COS(D*XRONOS))</f>
        <v>45.74311691021822</v>
      </c>
      <c r="J804" s="14">
        <f>IF(H804&lt;CALCULATIONS!$M$9,Aktina*COS(epsilon*H804)*COS(D*H804),Aktina*COS(epsilon*XRONOS)*COS(D*XRONOS))</f>
        <v>-11.507920874332966</v>
      </c>
    </row>
    <row r="805" spans="1:10">
      <c r="A805">
        <f t="shared" si="54"/>
        <v>755</v>
      </c>
      <c r="B805">
        <f t="shared" si="52"/>
        <v>7.5499999999998835</v>
      </c>
      <c r="C805" s="13">
        <f>IF(B805&lt;CALCULATIONS!$M$9,Alfa1*SIN(miia*B805)-Alfa2*SIN(miib*B805),CURRENTX)</f>
        <v>-56.297913514466224</v>
      </c>
      <c r="D805" s="14">
        <f>IF(B805&lt;CALCULATIONS!$M$9,-(Alfa1*COS(miia*B805)-Alfa2*COS(miib*B805)),CURRENTY)</f>
        <v>-31.941052073016863</v>
      </c>
      <c r="G805">
        <f t="shared" si="55"/>
        <v>755</v>
      </c>
      <c r="H805">
        <f t="shared" si="53"/>
        <v>7.5499999999998835</v>
      </c>
      <c r="I805" s="13">
        <f>IF(H805&lt;CALCULATIONS!$M$9,Aktina*SIN(epsilon*H805)*COS(D*H805),Aktina*SIN(epsilon*XRONOS)*COS(D*XRONOS))</f>
        <v>45.74311691021822</v>
      </c>
      <c r="J805" s="14">
        <f>IF(H805&lt;CALCULATIONS!$M$9,Aktina*COS(epsilon*H805)*COS(D*H805),Aktina*COS(epsilon*XRONOS)*COS(D*XRONOS))</f>
        <v>-11.507920874332966</v>
      </c>
    </row>
    <row r="806" spans="1:10">
      <c r="A806">
        <f t="shared" si="54"/>
        <v>756</v>
      </c>
      <c r="B806">
        <f t="shared" si="52"/>
        <v>7.5599999999998833</v>
      </c>
      <c r="C806" s="13">
        <f>IF(B806&lt;CALCULATIONS!$M$9,Alfa1*SIN(miia*B806)-Alfa2*SIN(miib*B806),CURRENTX)</f>
        <v>-56.297913514466224</v>
      </c>
      <c r="D806" s="14">
        <f>IF(B806&lt;CALCULATIONS!$M$9,-(Alfa1*COS(miia*B806)-Alfa2*COS(miib*B806)),CURRENTY)</f>
        <v>-31.941052073016863</v>
      </c>
      <c r="G806">
        <f t="shared" si="55"/>
        <v>756</v>
      </c>
      <c r="H806">
        <f t="shared" si="53"/>
        <v>7.5599999999998833</v>
      </c>
      <c r="I806" s="13">
        <f>IF(H806&lt;CALCULATIONS!$M$9,Aktina*SIN(epsilon*H806)*COS(D*H806),Aktina*SIN(epsilon*XRONOS)*COS(D*XRONOS))</f>
        <v>45.74311691021822</v>
      </c>
      <c r="J806" s="14">
        <f>IF(H806&lt;CALCULATIONS!$M$9,Aktina*COS(epsilon*H806)*COS(D*H806),Aktina*COS(epsilon*XRONOS)*COS(D*XRONOS))</f>
        <v>-11.507920874332966</v>
      </c>
    </row>
    <row r="807" spans="1:10">
      <c r="A807">
        <f t="shared" si="54"/>
        <v>757</v>
      </c>
      <c r="B807">
        <f t="shared" si="52"/>
        <v>7.569999999999883</v>
      </c>
      <c r="C807" s="13">
        <f>IF(B807&lt;CALCULATIONS!$M$9,Alfa1*SIN(miia*B807)-Alfa2*SIN(miib*B807),CURRENTX)</f>
        <v>-56.297913514466224</v>
      </c>
      <c r="D807" s="14">
        <f>IF(B807&lt;CALCULATIONS!$M$9,-(Alfa1*COS(miia*B807)-Alfa2*COS(miib*B807)),CURRENTY)</f>
        <v>-31.941052073016863</v>
      </c>
      <c r="G807">
        <f t="shared" si="55"/>
        <v>757</v>
      </c>
      <c r="H807">
        <f t="shared" si="53"/>
        <v>7.569999999999883</v>
      </c>
      <c r="I807" s="13">
        <f>IF(H807&lt;CALCULATIONS!$M$9,Aktina*SIN(epsilon*H807)*COS(D*H807),Aktina*SIN(epsilon*XRONOS)*COS(D*XRONOS))</f>
        <v>45.74311691021822</v>
      </c>
      <c r="J807" s="14">
        <f>IF(H807&lt;CALCULATIONS!$M$9,Aktina*COS(epsilon*H807)*COS(D*H807),Aktina*COS(epsilon*XRONOS)*COS(D*XRONOS))</f>
        <v>-11.507920874332966</v>
      </c>
    </row>
    <row r="808" spans="1:10">
      <c r="A808">
        <f t="shared" si="54"/>
        <v>758</v>
      </c>
      <c r="B808">
        <f t="shared" si="52"/>
        <v>7.5799999999998828</v>
      </c>
      <c r="C808" s="13">
        <f>IF(B808&lt;CALCULATIONS!$M$9,Alfa1*SIN(miia*B808)-Alfa2*SIN(miib*B808),CURRENTX)</f>
        <v>-56.297913514466224</v>
      </c>
      <c r="D808" s="14">
        <f>IF(B808&lt;CALCULATIONS!$M$9,-(Alfa1*COS(miia*B808)-Alfa2*COS(miib*B808)),CURRENTY)</f>
        <v>-31.941052073016863</v>
      </c>
      <c r="G808">
        <f t="shared" si="55"/>
        <v>758</v>
      </c>
      <c r="H808">
        <f t="shared" si="53"/>
        <v>7.5799999999998828</v>
      </c>
      <c r="I808" s="13">
        <f>IF(H808&lt;CALCULATIONS!$M$9,Aktina*SIN(epsilon*H808)*COS(D*H808),Aktina*SIN(epsilon*XRONOS)*COS(D*XRONOS))</f>
        <v>45.74311691021822</v>
      </c>
      <c r="J808" s="14">
        <f>IF(H808&lt;CALCULATIONS!$M$9,Aktina*COS(epsilon*H808)*COS(D*H808),Aktina*COS(epsilon*XRONOS)*COS(D*XRONOS))</f>
        <v>-11.507920874332966</v>
      </c>
    </row>
    <row r="809" spans="1:10">
      <c r="A809">
        <f t="shared" si="54"/>
        <v>759</v>
      </c>
      <c r="B809">
        <f t="shared" si="52"/>
        <v>7.5899999999998826</v>
      </c>
      <c r="C809" s="13">
        <f>IF(B809&lt;CALCULATIONS!$M$9,Alfa1*SIN(miia*B809)-Alfa2*SIN(miib*B809),CURRENTX)</f>
        <v>-56.297913514466224</v>
      </c>
      <c r="D809" s="14">
        <f>IF(B809&lt;CALCULATIONS!$M$9,-(Alfa1*COS(miia*B809)-Alfa2*COS(miib*B809)),CURRENTY)</f>
        <v>-31.941052073016863</v>
      </c>
      <c r="G809">
        <f t="shared" si="55"/>
        <v>759</v>
      </c>
      <c r="H809">
        <f t="shared" si="53"/>
        <v>7.5899999999998826</v>
      </c>
      <c r="I809" s="13">
        <f>IF(H809&lt;CALCULATIONS!$M$9,Aktina*SIN(epsilon*H809)*COS(D*H809),Aktina*SIN(epsilon*XRONOS)*COS(D*XRONOS))</f>
        <v>45.74311691021822</v>
      </c>
      <c r="J809" s="14">
        <f>IF(H809&lt;CALCULATIONS!$M$9,Aktina*COS(epsilon*H809)*COS(D*H809),Aktina*COS(epsilon*XRONOS)*COS(D*XRONOS))</f>
        <v>-11.507920874332966</v>
      </c>
    </row>
    <row r="810" spans="1:10">
      <c r="A810">
        <f t="shared" si="54"/>
        <v>760</v>
      </c>
      <c r="B810">
        <f t="shared" si="52"/>
        <v>7.5999999999998824</v>
      </c>
      <c r="C810" s="13">
        <f>IF(B810&lt;CALCULATIONS!$M$9,Alfa1*SIN(miia*B810)-Alfa2*SIN(miib*B810),CURRENTX)</f>
        <v>-56.297913514466224</v>
      </c>
      <c r="D810" s="14">
        <f>IF(B810&lt;CALCULATIONS!$M$9,-(Alfa1*COS(miia*B810)-Alfa2*COS(miib*B810)),CURRENTY)</f>
        <v>-31.941052073016863</v>
      </c>
      <c r="G810">
        <f t="shared" si="55"/>
        <v>760</v>
      </c>
      <c r="H810">
        <f t="shared" si="53"/>
        <v>7.5999999999998824</v>
      </c>
      <c r="I810" s="13">
        <f>IF(H810&lt;CALCULATIONS!$M$9,Aktina*SIN(epsilon*H810)*COS(D*H810),Aktina*SIN(epsilon*XRONOS)*COS(D*XRONOS))</f>
        <v>45.74311691021822</v>
      </c>
      <c r="J810" s="14">
        <f>IF(H810&lt;CALCULATIONS!$M$9,Aktina*COS(epsilon*H810)*COS(D*H810),Aktina*COS(epsilon*XRONOS)*COS(D*XRONOS))</f>
        <v>-11.507920874332966</v>
      </c>
    </row>
    <row r="811" spans="1:10">
      <c r="A811">
        <f t="shared" si="54"/>
        <v>761</v>
      </c>
      <c r="B811">
        <f t="shared" si="52"/>
        <v>7.6099999999998822</v>
      </c>
      <c r="C811" s="13">
        <f>IF(B811&lt;CALCULATIONS!$M$9,Alfa1*SIN(miia*B811)-Alfa2*SIN(miib*B811),CURRENTX)</f>
        <v>-56.297913514466224</v>
      </c>
      <c r="D811" s="14">
        <f>IF(B811&lt;CALCULATIONS!$M$9,-(Alfa1*COS(miia*B811)-Alfa2*COS(miib*B811)),CURRENTY)</f>
        <v>-31.941052073016863</v>
      </c>
      <c r="G811">
        <f t="shared" si="55"/>
        <v>761</v>
      </c>
      <c r="H811">
        <f t="shared" si="53"/>
        <v>7.6099999999998822</v>
      </c>
      <c r="I811" s="13">
        <f>IF(H811&lt;CALCULATIONS!$M$9,Aktina*SIN(epsilon*H811)*COS(D*H811),Aktina*SIN(epsilon*XRONOS)*COS(D*XRONOS))</f>
        <v>45.74311691021822</v>
      </c>
      <c r="J811" s="14">
        <f>IF(H811&lt;CALCULATIONS!$M$9,Aktina*COS(epsilon*H811)*COS(D*H811),Aktina*COS(epsilon*XRONOS)*COS(D*XRONOS))</f>
        <v>-11.507920874332966</v>
      </c>
    </row>
    <row r="812" spans="1:10">
      <c r="A812">
        <f t="shared" si="54"/>
        <v>762</v>
      </c>
      <c r="B812">
        <f t="shared" si="52"/>
        <v>7.619999999999882</v>
      </c>
      <c r="C812" s="13">
        <f>IF(B812&lt;CALCULATIONS!$M$9,Alfa1*SIN(miia*B812)-Alfa2*SIN(miib*B812),CURRENTX)</f>
        <v>-56.297913514466224</v>
      </c>
      <c r="D812" s="14">
        <f>IF(B812&lt;CALCULATIONS!$M$9,-(Alfa1*COS(miia*B812)-Alfa2*COS(miib*B812)),CURRENTY)</f>
        <v>-31.941052073016863</v>
      </c>
      <c r="G812">
        <f t="shared" si="55"/>
        <v>762</v>
      </c>
      <c r="H812">
        <f t="shared" si="53"/>
        <v>7.619999999999882</v>
      </c>
      <c r="I812" s="13">
        <f>IF(H812&lt;CALCULATIONS!$M$9,Aktina*SIN(epsilon*H812)*COS(D*H812),Aktina*SIN(epsilon*XRONOS)*COS(D*XRONOS))</f>
        <v>45.74311691021822</v>
      </c>
      <c r="J812" s="14">
        <f>IF(H812&lt;CALCULATIONS!$M$9,Aktina*COS(epsilon*H812)*COS(D*H812),Aktina*COS(epsilon*XRONOS)*COS(D*XRONOS))</f>
        <v>-11.507920874332966</v>
      </c>
    </row>
    <row r="813" spans="1:10">
      <c r="A813">
        <f t="shared" si="54"/>
        <v>763</v>
      </c>
      <c r="B813">
        <f t="shared" si="52"/>
        <v>7.6299999999998818</v>
      </c>
      <c r="C813" s="13">
        <f>IF(B813&lt;CALCULATIONS!$M$9,Alfa1*SIN(miia*B813)-Alfa2*SIN(miib*B813),CURRENTX)</f>
        <v>-56.297913514466224</v>
      </c>
      <c r="D813" s="14">
        <f>IF(B813&lt;CALCULATIONS!$M$9,-(Alfa1*COS(miia*B813)-Alfa2*COS(miib*B813)),CURRENTY)</f>
        <v>-31.941052073016863</v>
      </c>
      <c r="G813">
        <f t="shared" si="55"/>
        <v>763</v>
      </c>
      <c r="H813">
        <f t="shared" si="53"/>
        <v>7.6299999999998818</v>
      </c>
      <c r="I813" s="13">
        <f>IF(H813&lt;CALCULATIONS!$M$9,Aktina*SIN(epsilon*H813)*COS(D*H813),Aktina*SIN(epsilon*XRONOS)*COS(D*XRONOS))</f>
        <v>45.74311691021822</v>
      </c>
      <c r="J813" s="14">
        <f>IF(H813&lt;CALCULATIONS!$M$9,Aktina*COS(epsilon*H813)*COS(D*H813),Aktina*COS(epsilon*XRONOS)*COS(D*XRONOS))</f>
        <v>-11.507920874332966</v>
      </c>
    </row>
    <row r="814" spans="1:10">
      <c r="A814">
        <f t="shared" si="54"/>
        <v>764</v>
      </c>
      <c r="B814">
        <f t="shared" si="52"/>
        <v>7.6399999999998816</v>
      </c>
      <c r="C814" s="13">
        <f>IF(B814&lt;CALCULATIONS!$M$9,Alfa1*SIN(miia*B814)-Alfa2*SIN(miib*B814),CURRENTX)</f>
        <v>-56.297913514466224</v>
      </c>
      <c r="D814" s="14">
        <f>IF(B814&lt;CALCULATIONS!$M$9,-(Alfa1*COS(miia*B814)-Alfa2*COS(miib*B814)),CURRENTY)</f>
        <v>-31.941052073016863</v>
      </c>
      <c r="G814">
        <f t="shared" si="55"/>
        <v>764</v>
      </c>
      <c r="H814">
        <f t="shared" si="53"/>
        <v>7.6399999999998816</v>
      </c>
      <c r="I814" s="13">
        <f>IF(H814&lt;CALCULATIONS!$M$9,Aktina*SIN(epsilon*H814)*COS(D*H814),Aktina*SIN(epsilon*XRONOS)*COS(D*XRONOS))</f>
        <v>45.74311691021822</v>
      </c>
      <c r="J814" s="14">
        <f>IF(H814&lt;CALCULATIONS!$M$9,Aktina*COS(epsilon*H814)*COS(D*H814),Aktina*COS(epsilon*XRONOS)*COS(D*XRONOS))</f>
        <v>-11.507920874332966</v>
      </c>
    </row>
    <row r="815" spans="1:10">
      <c r="A815">
        <f t="shared" si="54"/>
        <v>765</v>
      </c>
      <c r="B815">
        <f t="shared" si="52"/>
        <v>7.6499999999998813</v>
      </c>
      <c r="C815" s="13">
        <f>IF(B815&lt;CALCULATIONS!$M$9,Alfa1*SIN(miia*B815)-Alfa2*SIN(miib*B815),CURRENTX)</f>
        <v>-56.297913514466224</v>
      </c>
      <c r="D815" s="14">
        <f>IF(B815&lt;CALCULATIONS!$M$9,-(Alfa1*COS(miia*B815)-Alfa2*COS(miib*B815)),CURRENTY)</f>
        <v>-31.941052073016863</v>
      </c>
      <c r="G815">
        <f t="shared" si="55"/>
        <v>765</v>
      </c>
      <c r="H815">
        <f t="shared" si="53"/>
        <v>7.6499999999998813</v>
      </c>
      <c r="I815" s="13">
        <f>IF(H815&lt;CALCULATIONS!$M$9,Aktina*SIN(epsilon*H815)*COS(D*H815),Aktina*SIN(epsilon*XRONOS)*COS(D*XRONOS))</f>
        <v>45.74311691021822</v>
      </c>
      <c r="J815" s="14">
        <f>IF(H815&lt;CALCULATIONS!$M$9,Aktina*COS(epsilon*H815)*COS(D*H815),Aktina*COS(epsilon*XRONOS)*COS(D*XRONOS))</f>
        <v>-11.507920874332966</v>
      </c>
    </row>
    <row r="816" spans="1:10">
      <c r="A816">
        <f t="shared" si="54"/>
        <v>766</v>
      </c>
      <c r="B816">
        <f t="shared" si="52"/>
        <v>7.6599999999998811</v>
      </c>
      <c r="C816" s="13">
        <f>IF(B816&lt;CALCULATIONS!$M$9,Alfa1*SIN(miia*B816)-Alfa2*SIN(miib*B816),CURRENTX)</f>
        <v>-56.297913514466224</v>
      </c>
      <c r="D816" s="14">
        <f>IF(B816&lt;CALCULATIONS!$M$9,-(Alfa1*COS(miia*B816)-Alfa2*COS(miib*B816)),CURRENTY)</f>
        <v>-31.941052073016863</v>
      </c>
      <c r="G816">
        <f t="shared" si="55"/>
        <v>766</v>
      </c>
      <c r="H816">
        <f t="shared" si="53"/>
        <v>7.6599999999998811</v>
      </c>
      <c r="I816" s="13">
        <f>IF(H816&lt;CALCULATIONS!$M$9,Aktina*SIN(epsilon*H816)*COS(D*H816),Aktina*SIN(epsilon*XRONOS)*COS(D*XRONOS))</f>
        <v>45.74311691021822</v>
      </c>
      <c r="J816" s="14">
        <f>IF(H816&lt;CALCULATIONS!$M$9,Aktina*COS(epsilon*H816)*COS(D*H816),Aktina*COS(epsilon*XRONOS)*COS(D*XRONOS))</f>
        <v>-11.507920874332966</v>
      </c>
    </row>
    <row r="817" spans="1:10">
      <c r="A817">
        <f t="shared" si="54"/>
        <v>767</v>
      </c>
      <c r="B817">
        <f t="shared" si="52"/>
        <v>7.6699999999998809</v>
      </c>
      <c r="C817" s="13">
        <f>IF(B817&lt;CALCULATIONS!$M$9,Alfa1*SIN(miia*B817)-Alfa2*SIN(miib*B817),CURRENTX)</f>
        <v>-56.297913514466224</v>
      </c>
      <c r="D817" s="14">
        <f>IF(B817&lt;CALCULATIONS!$M$9,-(Alfa1*COS(miia*B817)-Alfa2*COS(miib*B817)),CURRENTY)</f>
        <v>-31.941052073016863</v>
      </c>
      <c r="G817">
        <f t="shared" si="55"/>
        <v>767</v>
      </c>
      <c r="H817">
        <f t="shared" si="53"/>
        <v>7.6699999999998809</v>
      </c>
      <c r="I817" s="13">
        <f>IF(H817&lt;CALCULATIONS!$M$9,Aktina*SIN(epsilon*H817)*COS(D*H817),Aktina*SIN(epsilon*XRONOS)*COS(D*XRONOS))</f>
        <v>45.74311691021822</v>
      </c>
      <c r="J817" s="14">
        <f>IF(H817&lt;CALCULATIONS!$M$9,Aktina*COS(epsilon*H817)*COS(D*H817),Aktina*COS(epsilon*XRONOS)*COS(D*XRONOS))</f>
        <v>-11.507920874332966</v>
      </c>
    </row>
    <row r="818" spans="1:10">
      <c r="A818">
        <f t="shared" si="54"/>
        <v>768</v>
      </c>
      <c r="B818">
        <f t="shared" si="52"/>
        <v>7.6799999999998807</v>
      </c>
      <c r="C818" s="13">
        <f>IF(B818&lt;CALCULATIONS!$M$9,Alfa1*SIN(miia*B818)-Alfa2*SIN(miib*B818),CURRENTX)</f>
        <v>-56.297913514466224</v>
      </c>
      <c r="D818" s="14">
        <f>IF(B818&lt;CALCULATIONS!$M$9,-(Alfa1*COS(miia*B818)-Alfa2*COS(miib*B818)),CURRENTY)</f>
        <v>-31.941052073016863</v>
      </c>
      <c r="G818">
        <f t="shared" si="55"/>
        <v>768</v>
      </c>
      <c r="H818">
        <f t="shared" si="53"/>
        <v>7.6799999999998807</v>
      </c>
      <c r="I818" s="13">
        <f>IF(H818&lt;CALCULATIONS!$M$9,Aktina*SIN(epsilon*H818)*COS(D*H818),Aktina*SIN(epsilon*XRONOS)*COS(D*XRONOS))</f>
        <v>45.74311691021822</v>
      </c>
      <c r="J818" s="14">
        <f>IF(H818&lt;CALCULATIONS!$M$9,Aktina*COS(epsilon*H818)*COS(D*H818),Aktina*COS(epsilon*XRONOS)*COS(D*XRONOS))</f>
        <v>-11.507920874332966</v>
      </c>
    </row>
    <row r="819" spans="1:10">
      <c r="A819">
        <f t="shared" si="54"/>
        <v>769</v>
      </c>
      <c r="B819">
        <f t="shared" ref="B819:B882" si="56">B818+dt</f>
        <v>7.6899999999998805</v>
      </c>
      <c r="C819" s="13">
        <f>IF(B819&lt;CALCULATIONS!$M$9,Alfa1*SIN(miia*B819)-Alfa2*SIN(miib*B819),CURRENTX)</f>
        <v>-56.297913514466224</v>
      </c>
      <c r="D819" s="14">
        <f>IF(B819&lt;CALCULATIONS!$M$9,-(Alfa1*COS(miia*B819)-Alfa2*COS(miib*B819)),CURRENTY)</f>
        <v>-31.941052073016863</v>
      </c>
      <c r="G819">
        <f t="shared" si="55"/>
        <v>769</v>
      </c>
      <c r="H819">
        <f t="shared" ref="H819:H882" si="57">H818+dt</f>
        <v>7.6899999999998805</v>
      </c>
      <c r="I819" s="13">
        <f>IF(H819&lt;CALCULATIONS!$M$9,Aktina*SIN(epsilon*H819)*COS(D*H819),Aktina*SIN(epsilon*XRONOS)*COS(D*XRONOS))</f>
        <v>45.74311691021822</v>
      </c>
      <c r="J819" s="14">
        <f>IF(H819&lt;CALCULATIONS!$M$9,Aktina*COS(epsilon*H819)*COS(D*H819),Aktina*COS(epsilon*XRONOS)*COS(D*XRONOS))</f>
        <v>-11.507920874332966</v>
      </c>
    </row>
    <row r="820" spans="1:10">
      <c r="A820">
        <f t="shared" ref="A820:A883" si="58">A819+1</f>
        <v>770</v>
      </c>
      <c r="B820">
        <f t="shared" si="56"/>
        <v>7.6999999999998803</v>
      </c>
      <c r="C820" s="13">
        <f>IF(B820&lt;CALCULATIONS!$M$9,Alfa1*SIN(miia*B820)-Alfa2*SIN(miib*B820),CURRENTX)</f>
        <v>-56.297913514466224</v>
      </c>
      <c r="D820" s="14">
        <f>IF(B820&lt;CALCULATIONS!$M$9,-(Alfa1*COS(miia*B820)-Alfa2*COS(miib*B820)),CURRENTY)</f>
        <v>-31.941052073016863</v>
      </c>
      <c r="G820">
        <f t="shared" ref="G820:G883" si="59">G819+1</f>
        <v>770</v>
      </c>
      <c r="H820">
        <f t="shared" si="57"/>
        <v>7.6999999999998803</v>
      </c>
      <c r="I820" s="13">
        <f>IF(H820&lt;CALCULATIONS!$M$9,Aktina*SIN(epsilon*H820)*COS(D*H820),Aktina*SIN(epsilon*XRONOS)*COS(D*XRONOS))</f>
        <v>45.74311691021822</v>
      </c>
      <c r="J820" s="14">
        <f>IF(H820&lt;CALCULATIONS!$M$9,Aktina*COS(epsilon*H820)*COS(D*H820),Aktina*COS(epsilon*XRONOS)*COS(D*XRONOS))</f>
        <v>-11.507920874332966</v>
      </c>
    </row>
    <row r="821" spans="1:10">
      <c r="A821">
        <f t="shared" si="58"/>
        <v>771</v>
      </c>
      <c r="B821">
        <f t="shared" si="56"/>
        <v>7.7099999999998801</v>
      </c>
      <c r="C821" s="13">
        <f>IF(B821&lt;CALCULATIONS!$M$9,Alfa1*SIN(miia*B821)-Alfa2*SIN(miib*B821),CURRENTX)</f>
        <v>-56.297913514466224</v>
      </c>
      <c r="D821" s="14">
        <f>IF(B821&lt;CALCULATIONS!$M$9,-(Alfa1*COS(miia*B821)-Alfa2*COS(miib*B821)),CURRENTY)</f>
        <v>-31.941052073016863</v>
      </c>
      <c r="G821">
        <f t="shared" si="59"/>
        <v>771</v>
      </c>
      <c r="H821">
        <f t="shared" si="57"/>
        <v>7.7099999999998801</v>
      </c>
      <c r="I821" s="13">
        <f>IF(H821&lt;CALCULATIONS!$M$9,Aktina*SIN(epsilon*H821)*COS(D*H821),Aktina*SIN(epsilon*XRONOS)*COS(D*XRONOS))</f>
        <v>45.74311691021822</v>
      </c>
      <c r="J821" s="14">
        <f>IF(H821&lt;CALCULATIONS!$M$9,Aktina*COS(epsilon*H821)*COS(D*H821),Aktina*COS(epsilon*XRONOS)*COS(D*XRONOS))</f>
        <v>-11.507920874332966</v>
      </c>
    </row>
    <row r="822" spans="1:10">
      <c r="A822">
        <f t="shared" si="58"/>
        <v>772</v>
      </c>
      <c r="B822">
        <f t="shared" si="56"/>
        <v>7.7199999999998798</v>
      </c>
      <c r="C822" s="13">
        <f>IF(B822&lt;CALCULATIONS!$M$9,Alfa1*SIN(miia*B822)-Alfa2*SIN(miib*B822),CURRENTX)</f>
        <v>-56.297913514466224</v>
      </c>
      <c r="D822" s="14">
        <f>IF(B822&lt;CALCULATIONS!$M$9,-(Alfa1*COS(miia*B822)-Alfa2*COS(miib*B822)),CURRENTY)</f>
        <v>-31.941052073016863</v>
      </c>
      <c r="G822">
        <f t="shared" si="59"/>
        <v>772</v>
      </c>
      <c r="H822">
        <f t="shared" si="57"/>
        <v>7.7199999999998798</v>
      </c>
      <c r="I822" s="13">
        <f>IF(H822&lt;CALCULATIONS!$M$9,Aktina*SIN(epsilon*H822)*COS(D*H822),Aktina*SIN(epsilon*XRONOS)*COS(D*XRONOS))</f>
        <v>45.74311691021822</v>
      </c>
      <c r="J822" s="14">
        <f>IF(H822&lt;CALCULATIONS!$M$9,Aktina*COS(epsilon*H822)*COS(D*H822),Aktina*COS(epsilon*XRONOS)*COS(D*XRONOS))</f>
        <v>-11.507920874332966</v>
      </c>
    </row>
    <row r="823" spans="1:10">
      <c r="A823">
        <f t="shared" si="58"/>
        <v>773</v>
      </c>
      <c r="B823">
        <f t="shared" si="56"/>
        <v>7.7299999999998796</v>
      </c>
      <c r="C823" s="13">
        <f>IF(B823&lt;CALCULATIONS!$M$9,Alfa1*SIN(miia*B823)-Alfa2*SIN(miib*B823),CURRENTX)</f>
        <v>-56.297913514466224</v>
      </c>
      <c r="D823" s="14">
        <f>IF(B823&lt;CALCULATIONS!$M$9,-(Alfa1*COS(miia*B823)-Alfa2*COS(miib*B823)),CURRENTY)</f>
        <v>-31.941052073016863</v>
      </c>
      <c r="G823">
        <f t="shared" si="59"/>
        <v>773</v>
      </c>
      <c r="H823">
        <f t="shared" si="57"/>
        <v>7.7299999999998796</v>
      </c>
      <c r="I823" s="13">
        <f>IF(H823&lt;CALCULATIONS!$M$9,Aktina*SIN(epsilon*H823)*COS(D*H823),Aktina*SIN(epsilon*XRONOS)*COS(D*XRONOS))</f>
        <v>45.74311691021822</v>
      </c>
      <c r="J823" s="14">
        <f>IF(H823&lt;CALCULATIONS!$M$9,Aktina*COS(epsilon*H823)*COS(D*H823),Aktina*COS(epsilon*XRONOS)*COS(D*XRONOS))</f>
        <v>-11.507920874332966</v>
      </c>
    </row>
    <row r="824" spans="1:10">
      <c r="A824">
        <f t="shared" si="58"/>
        <v>774</v>
      </c>
      <c r="B824">
        <f t="shared" si="56"/>
        <v>7.7399999999998794</v>
      </c>
      <c r="C824" s="13">
        <f>IF(B824&lt;CALCULATIONS!$M$9,Alfa1*SIN(miia*B824)-Alfa2*SIN(miib*B824),CURRENTX)</f>
        <v>-56.297913514466224</v>
      </c>
      <c r="D824" s="14">
        <f>IF(B824&lt;CALCULATIONS!$M$9,-(Alfa1*COS(miia*B824)-Alfa2*COS(miib*B824)),CURRENTY)</f>
        <v>-31.941052073016863</v>
      </c>
      <c r="G824">
        <f t="shared" si="59"/>
        <v>774</v>
      </c>
      <c r="H824">
        <f t="shared" si="57"/>
        <v>7.7399999999998794</v>
      </c>
      <c r="I824" s="13">
        <f>IF(H824&lt;CALCULATIONS!$M$9,Aktina*SIN(epsilon*H824)*COS(D*H824),Aktina*SIN(epsilon*XRONOS)*COS(D*XRONOS))</f>
        <v>45.74311691021822</v>
      </c>
      <c r="J824" s="14">
        <f>IF(H824&lt;CALCULATIONS!$M$9,Aktina*COS(epsilon*H824)*COS(D*H824),Aktina*COS(epsilon*XRONOS)*COS(D*XRONOS))</f>
        <v>-11.507920874332966</v>
      </c>
    </row>
    <row r="825" spans="1:10">
      <c r="A825">
        <f t="shared" si="58"/>
        <v>775</v>
      </c>
      <c r="B825">
        <f t="shared" si="56"/>
        <v>7.7499999999998792</v>
      </c>
      <c r="C825" s="13">
        <f>IF(B825&lt;CALCULATIONS!$M$9,Alfa1*SIN(miia*B825)-Alfa2*SIN(miib*B825),CURRENTX)</f>
        <v>-56.297913514466224</v>
      </c>
      <c r="D825" s="14">
        <f>IF(B825&lt;CALCULATIONS!$M$9,-(Alfa1*COS(miia*B825)-Alfa2*COS(miib*B825)),CURRENTY)</f>
        <v>-31.941052073016863</v>
      </c>
      <c r="G825">
        <f t="shared" si="59"/>
        <v>775</v>
      </c>
      <c r="H825">
        <f t="shared" si="57"/>
        <v>7.7499999999998792</v>
      </c>
      <c r="I825" s="13">
        <f>IF(H825&lt;CALCULATIONS!$M$9,Aktina*SIN(epsilon*H825)*COS(D*H825),Aktina*SIN(epsilon*XRONOS)*COS(D*XRONOS))</f>
        <v>45.74311691021822</v>
      </c>
      <c r="J825" s="14">
        <f>IF(H825&lt;CALCULATIONS!$M$9,Aktina*COS(epsilon*H825)*COS(D*H825),Aktina*COS(epsilon*XRONOS)*COS(D*XRONOS))</f>
        <v>-11.507920874332966</v>
      </c>
    </row>
    <row r="826" spans="1:10">
      <c r="A826">
        <f t="shared" si="58"/>
        <v>776</v>
      </c>
      <c r="B826">
        <f t="shared" si="56"/>
        <v>7.759999999999879</v>
      </c>
      <c r="C826" s="13">
        <f>IF(B826&lt;CALCULATIONS!$M$9,Alfa1*SIN(miia*B826)-Alfa2*SIN(miib*B826),CURRENTX)</f>
        <v>-56.297913514466224</v>
      </c>
      <c r="D826" s="14">
        <f>IF(B826&lt;CALCULATIONS!$M$9,-(Alfa1*COS(miia*B826)-Alfa2*COS(miib*B826)),CURRENTY)</f>
        <v>-31.941052073016863</v>
      </c>
      <c r="G826">
        <f t="shared" si="59"/>
        <v>776</v>
      </c>
      <c r="H826">
        <f t="shared" si="57"/>
        <v>7.759999999999879</v>
      </c>
      <c r="I826" s="13">
        <f>IF(H826&lt;CALCULATIONS!$M$9,Aktina*SIN(epsilon*H826)*COS(D*H826),Aktina*SIN(epsilon*XRONOS)*COS(D*XRONOS))</f>
        <v>45.74311691021822</v>
      </c>
      <c r="J826" s="14">
        <f>IF(H826&lt;CALCULATIONS!$M$9,Aktina*COS(epsilon*H826)*COS(D*H826),Aktina*COS(epsilon*XRONOS)*COS(D*XRONOS))</f>
        <v>-11.507920874332966</v>
      </c>
    </row>
    <row r="827" spans="1:10">
      <c r="A827">
        <f t="shared" si="58"/>
        <v>777</v>
      </c>
      <c r="B827">
        <f t="shared" si="56"/>
        <v>7.7699999999998788</v>
      </c>
      <c r="C827" s="13">
        <f>IF(B827&lt;CALCULATIONS!$M$9,Alfa1*SIN(miia*B827)-Alfa2*SIN(miib*B827),CURRENTX)</f>
        <v>-56.297913514466224</v>
      </c>
      <c r="D827" s="14">
        <f>IF(B827&lt;CALCULATIONS!$M$9,-(Alfa1*COS(miia*B827)-Alfa2*COS(miib*B827)),CURRENTY)</f>
        <v>-31.941052073016863</v>
      </c>
      <c r="G827">
        <f t="shared" si="59"/>
        <v>777</v>
      </c>
      <c r="H827">
        <f t="shared" si="57"/>
        <v>7.7699999999998788</v>
      </c>
      <c r="I827" s="13">
        <f>IF(H827&lt;CALCULATIONS!$M$9,Aktina*SIN(epsilon*H827)*COS(D*H827),Aktina*SIN(epsilon*XRONOS)*COS(D*XRONOS))</f>
        <v>45.74311691021822</v>
      </c>
      <c r="J827" s="14">
        <f>IF(H827&lt;CALCULATIONS!$M$9,Aktina*COS(epsilon*H827)*COS(D*H827),Aktina*COS(epsilon*XRONOS)*COS(D*XRONOS))</f>
        <v>-11.507920874332966</v>
      </c>
    </row>
    <row r="828" spans="1:10">
      <c r="A828">
        <f t="shared" si="58"/>
        <v>778</v>
      </c>
      <c r="B828">
        <f t="shared" si="56"/>
        <v>7.7799999999998786</v>
      </c>
      <c r="C828" s="13">
        <f>IF(B828&lt;CALCULATIONS!$M$9,Alfa1*SIN(miia*B828)-Alfa2*SIN(miib*B828),CURRENTX)</f>
        <v>-56.297913514466224</v>
      </c>
      <c r="D828" s="14">
        <f>IF(B828&lt;CALCULATIONS!$M$9,-(Alfa1*COS(miia*B828)-Alfa2*COS(miib*B828)),CURRENTY)</f>
        <v>-31.941052073016863</v>
      </c>
      <c r="G828">
        <f t="shared" si="59"/>
        <v>778</v>
      </c>
      <c r="H828">
        <f t="shared" si="57"/>
        <v>7.7799999999998786</v>
      </c>
      <c r="I828" s="13">
        <f>IF(H828&lt;CALCULATIONS!$M$9,Aktina*SIN(epsilon*H828)*COS(D*H828),Aktina*SIN(epsilon*XRONOS)*COS(D*XRONOS))</f>
        <v>45.74311691021822</v>
      </c>
      <c r="J828" s="14">
        <f>IF(H828&lt;CALCULATIONS!$M$9,Aktina*COS(epsilon*H828)*COS(D*H828),Aktina*COS(epsilon*XRONOS)*COS(D*XRONOS))</f>
        <v>-11.507920874332966</v>
      </c>
    </row>
    <row r="829" spans="1:10">
      <c r="A829">
        <f t="shared" si="58"/>
        <v>779</v>
      </c>
      <c r="B829">
        <f t="shared" si="56"/>
        <v>7.7899999999998784</v>
      </c>
      <c r="C829" s="13">
        <f>IF(B829&lt;CALCULATIONS!$M$9,Alfa1*SIN(miia*B829)-Alfa2*SIN(miib*B829),CURRENTX)</f>
        <v>-56.297913514466224</v>
      </c>
      <c r="D829" s="14">
        <f>IF(B829&lt;CALCULATIONS!$M$9,-(Alfa1*COS(miia*B829)-Alfa2*COS(miib*B829)),CURRENTY)</f>
        <v>-31.941052073016863</v>
      </c>
      <c r="G829">
        <f t="shared" si="59"/>
        <v>779</v>
      </c>
      <c r="H829">
        <f t="shared" si="57"/>
        <v>7.7899999999998784</v>
      </c>
      <c r="I829" s="13">
        <f>IF(H829&lt;CALCULATIONS!$M$9,Aktina*SIN(epsilon*H829)*COS(D*H829),Aktina*SIN(epsilon*XRONOS)*COS(D*XRONOS))</f>
        <v>45.74311691021822</v>
      </c>
      <c r="J829" s="14">
        <f>IF(H829&lt;CALCULATIONS!$M$9,Aktina*COS(epsilon*H829)*COS(D*H829),Aktina*COS(epsilon*XRONOS)*COS(D*XRONOS))</f>
        <v>-11.507920874332966</v>
      </c>
    </row>
    <row r="830" spans="1:10">
      <c r="A830">
        <f t="shared" si="58"/>
        <v>780</v>
      </c>
      <c r="B830">
        <f t="shared" si="56"/>
        <v>7.7999999999998781</v>
      </c>
      <c r="C830" s="13">
        <f>IF(B830&lt;CALCULATIONS!$M$9,Alfa1*SIN(miia*B830)-Alfa2*SIN(miib*B830),CURRENTX)</f>
        <v>-56.297913514466224</v>
      </c>
      <c r="D830" s="14">
        <f>IF(B830&lt;CALCULATIONS!$M$9,-(Alfa1*COS(miia*B830)-Alfa2*COS(miib*B830)),CURRENTY)</f>
        <v>-31.941052073016863</v>
      </c>
      <c r="G830">
        <f t="shared" si="59"/>
        <v>780</v>
      </c>
      <c r="H830">
        <f t="shared" si="57"/>
        <v>7.7999999999998781</v>
      </c>
      <c r="I830" s="13">
        <f>IF(H830&lt;CALCULATIONS!$M$9,Aktina*SIN(epsilon*H830)*COS(D*H830),Aktina*SIN(epsilon*XRONOS)*COS(D*XRONOS))</f>
        <v>45.74311691021822</v>
      </c>
      <c r="J830" s="14">
        <f>IF(H830&lt;CALCULATIONS!$M$9,Aktina*COS(epsilon*H830)*COS(D*H830),Aktina*COS(epsilon*XRONOS)*COS(D*XRONOS))</f>
        <v>-11.507920874332966</v>
      </c>
    </row>
    <row r="831" spans="1:10">
      <c r="A831">
        <f t="shared" si="58"/>
        <v>781</v>
      </c>
      <c r="B831">
        <f t="shared" si="56"/>
        <v>7.8099999999998779</v>
      </c>
      <c r="C831" s="13">
        <f>IF(B831&lt;CALCULATIONS!$M$9,Alfa1*SIN(miia*B831)-Alfa2*SIN(miib*B831),CURRENTX)</f>
        <v>-56.297913514466224</v>
      </c>
      <c r="D831" s="14">
        <f>IF(B831&lt;CALCULATIONS!$M$9,-(Alfa1*COS(miia*B831)-Alfa2*COS(miib*B831)),CURRENTY)</f>
        <v>-31.941052073016863</v>
      </c>
      <c r="G831">
        <f t="shared" si="59"/>
        <v>781</v>
      </c>
      <c r="H831">
        <f t="shared" si="57"/>
        <v>7.8099999999998779</v>
      </c>
      <c r="I831" s="13">
        <f>IF(H831&lt;CALCULATIONS!$M$9,Aktina*SIN(epsilon*H831)*COS(D*H831),Aktina*SIN(epsilon*XRONOS)*COS(D*XRONOS))</f>
        <v>45.74311691021822</v>
      </c>
      <c r="J831" s="14">
        <f>IF(H831&lt;CALCULATIONS!$M$9,Aktina*COS(epsilon*H831)*COS(D*H831),Aktina*COS(epsilon*XRONOS)*COS(D*XRONOS))</f>
        <v>-11.507920874332966</v>
      </c>
    </row>
    <row r="832" spans="1:10">
      <c r="A832">
        <f t="shared" si="58"/>
        <v>782</v>
      </c>
      <c r="B832">
        <f t="shared" si="56"/>
        <v>7.8199999999998777</v>
      </c>
      <c r="C832" s="13">
        <f>IF(B832&lt;CALCULATIONS!$M$9,Alfa1*SIN(miia*B832)-Alfa2*SIN(miib*B832),CURRENTX)</f>
        <v>-56.297913514466224</v>
      </c>
      <c r="D832" s="14">
        <f>IF(B832&lt;CALCULATIONS!$M$9,-(Alfa1*COS(miia*B832)-Alfa2*COS(miib*B832)),CURRENTY)</f>
        <v>-31.941052073016863</v>
      </c>
      <c r="G832">
        <f t="shared" si="59"/>
        <v>782</v>
      </c>
      <c r="H832">
        <f t="shared" si="57"/>
        <v>7.8199999999998777</v>
      </c>
      <c r="I832" s="13">
        <f>IF(H832&lt;CALCULATIONS!$M$9,Aktina*SIN(epsilon*H832)*COS(D*H832),Aktina*SIN(epsilon*XRONOS)*COS(D*XRONOS))</f>
        <v>45.74311691021822</v>
      </c>
      <c r="J832" s="14">
        <f>IF(H832&lt;CALCULATIONS!$M$9,Aktina*COS(epsilon*H832)*COS(D*H832),Aktina*COS(epsilon*XRONOS)*COS(D*XRONOS))</f>
        <v>-11.507920874332966</v>
      </c>
    </row>
    <row r="833" spans="1:10">
      <c r="A833">
        <f t="shared" si="58"/>
        <v>783</v>
      </c>
      <c r="B833">
        <f t="shared" si="56"/>
        <v>7.8299999999998775</v>
      </c>
      <c r="C833" s="13">
        <f>IF(B833&lt;CALCULATIONS!$M$9,Alfa1*SIN(miia*B833)-Alfa2*SIN(miib*B833),CURRENTX)</f>
        <v>-56.297913514466224</v>
      </c>
      <c r="D833" s="14">
        <f>IF(B833&lt;CALCULATIONS!$M$9,-(Alfa1*COS(miia*B833)-Alfa2*COS(miib*B833)),CURRENTY)</f>
        <v>-31.941052073016863</v>
      </c>
      <c r="G833">
        <f t="shared" si="59"/>
        <v>783</v>
      </c>
      <c r="H833">
        <f t="shared" si="57"/>
        <v>7.8299999999998775</v>
      </c>
      <c r="I833" s="13">
        <f>IF(H833&lt;CALCULATIONS!$M$9,Aktina*SIN(epsilon*H833)*COS(D*H833),Aktina*SIN(epsilon*XRONOS)*COS(D*XRONOS))</f>
        <v>45.74311691021822</v>
      </c>
      <c r="J833" s="14">
        <f>IF(H833&lt;CALCULATIONS!$M$9,Aktina*COS(epsilon*H833)*COS(D*H833),Aktina*COS(epsilon*XRONOS)*COS(D*XRONOS))</f>
        <v>-11.507920874332966</v>
      </c>
    </row>
    <row r="834" spans="1:10">
      <c r="A834">
        <f t="shared" si="58"/>
        <v>784</v>
      </c>
      <c r="B834">
        <f t="shared" si="56"/>
        <v>7.8399999999998773</v>
      </c>
      <c r="C834" s="13">
        <f>IF(B834&lt;CALCULATIONS!$M$9,Alfa1*SIN(miia*B834)-Alfa2*SIN(miib*B834),CURRENTX)</f>
        <v>-56.297913514466224</v>
      </c>
      <c r="D834" s="14">
        <f>IF(B834&lt;CALCULATIONS!$M$9,-(Alfa1*COS(miia*B834)-Alfa2*COS(miib*B834)),CURRENTY)</f>
        <v>-31.941052073016863</v>
      </c>
      <c r="G834">
        <f t="shared" si="59"/>
        <v>784</v>
      </c>
      <c r="H834">
        <f t="shared" si="57"/>
        <v>7.8399999999998773</v>
      </c>
      <c r="I834" s="13">
        <f>IF(H834&lt;CALCULATIONS!$M$9,Aktina*SIN(epsilon*H834)*COS(D*H834),Aktina*SIN(epsilon*XRONOS)*COS(D*XRONOS))</f>
        <v>45.74311691021822</v>
      </c>
      <c r="J834" s="14">
        <f>IF(H834&lt;CALCULATIONS!$M$9,Aktina*COS(epsilon*H834)*COS(D*H834),Aktina*COS(epsilon*XRONOS)*COS(D*XRONOS))</f>
        <v>-11.507920874332966</v>
      </c>
    </row>
    <row r="835" spans="1:10">
      <c r="A835">
        <f t="shared" si="58"/>
        <v>785</v>
      </c>
      <c r="B835">
        <f t="shared" si="56"/>
        <v>7.8499999999998771</v>
      </c>
      <c r="C835" s="13">
        <f>IF(B835&lt;CALCULATIONS!$M$9,Alfa1*SIN(miia*B835)-Alfa2*SIN(miib*B835),CURRENTX)</f>
        <v>-56.297913514466224</v>
      </c>
      <c r="D835" s="14">
        <f>IF(B835&lt;CALCULATIONS!$M$9,-(Alfa1*COS(miia*B835)-Alfa2*COS(miib*B835)),CURRENTY)</f>
        <v>-31.941052073016863</v>
      </c>
      <c r="G835">
        <f t="shared" si="59"/>
        <v>785</v>
      </c>
      <c r="H835">
        <f t="shared" si="57"/>
        <v>7.8499999999998771</v>
      </c>
      <c r="I835" s="13">
        <f>IF(H835&lt;CALCULATIONS!$M$9,Aktina*SIN(epsilon*H835)*COS(D*H835),Aktina*SIN(epsilon*XRONOS)*COS(D*XRONOS))</f>
        <v>45.74311691021822</v>
      </c>
      <c r="J835" s="14">
        <f>IF(H835&lt;CALCULATIONS!$M$9,Aktina*COS(epsilon*H835)*COS(D*H835),Aktina*COS(epsilon*XRONOS)*COS(D*XRONOS))</f>
        <v>-11.507920874332966</v>
      </c>
    </row>
    <row r="836" spans="1:10">
      <c r="A836">
        <f t="shared" si="58"/>
        <v>786</v>
      </c>
      <c r="B836">
        <f t="shared" si="56"/>
        <v>7.8599999999998769</v>
      </c>
      <c r="C836" s="13">
        <f>IF(B836&lt;CALCULATIONS!$M$9,Alfa1*SIN(miia*B836)-Alfa2*SIN(miib*B836),CURRENTX)</f>
        <v>-56.297913514466224</v>
      </c>
      <c r="D836" s="14">
        <f>IF(B836&lt;CALCULATIONS!$M$9,-(Alfa1*COS(miia*B836)-Alfa2*COS(miib*B836)),CURRENTY)</f>
        <v>-31.941052073016863</v>
      </c>
      <c r="G836">
        <f t="shared" si="59"/>
        <v>786</v>
      </c>
      <c r="H836">
        <f t="shared" si="57"/>
        <v>7.8599999999998769</v>
      </c>
      <c r="I836" s="13">
        <f>IF(H836&lt;CALCULATIONS!$M$9,Aktina*SIN(epsilon*H836)*COS(D*H836),Aktina*SIN(epsilon*XRONOS)*COS(D*XRONOS))</f>
        <v>45.74311691021822</v>
      </c>
      <c r="J836" s="14">
        <f>IF(H836&lt;CALCULATIONS!$M$9,Aktina*COS(epsilon*H836)*COS(D*H836),Aktina*COS(epsilon*XRONOS)*COS(D*XRONOS))</f>
        <v>-11.507920874332966</v>
      </c>
    </row>
    <row r="837" spans="1:10">
      <c r="A837">
        <f t="shared" si="58"/>
        <v>787</v>
      </c>
      <c r="B837">
        <f t="shared" si="56"/>
        <v>7.8699999999998766</v>
      </c>
      <c r="C837" s="13">
        <f>IF(B837&lt;CALCULATIONS!$M$9,Alfa1*SIN(miia*B837)-Alfa2*SIN(miib*B837),CURRENTX)</f>
        <v>-56.297913514466224</v>
      </c>
      <c r="D837" s="14">
        <f>IF(B837&lt;CALCULATIONS!$M$9,-(Alfa1*COS(miia*B837)-Alfa2*COS(miib*B837)),CURRENTY)</f>
        <v>-31.941052073016863</v>
      </c>
      <c r="G837">
        <f t="shared" si="59"/>
        <v>787</v>
      </c>
      <c r="H837">
        <f t="shared" si="57"/>
        <v>7.8699999999998766</v>
      </c>
      <c r="I837" s="13">
        <f>IF(H837&lt;CALCULATIONS!$M$9,Aktina*SIN(epsilon*H837)*COS(D*H837),Aktina*SIN(epsilon*XRONOS)*COS(D*XRONOS))</f>
        <v>45.74311691021822</v>
      </c>
      <c r="J837" s="14">
        <f>IF(H837&lt;CALCULATIONS!$M$9,Aktina*COS(epsilon*H837)*COS(D*H837),Aktina*COS(epsilon*XRONOS)*COS(D*XRONOS))</f>
        <v>-11.507920874332966</v>
      </c>
    </row>
    <row r="838" spans="1:10">
      <c r="A838">
        <f t="shared" si="58"/>
        <v>788</v>
      </c>
      <c r="B838">
        <f t="shared" si="56"/>
        <v>7.8799999999998764</v>
      </c>
      <c r="C838" s="13">
        <f>IF(B838&lt;CALCULATIONS!$M$9,Alfa1*SIN(miia*B838)-Alfa2*SIN(miib*B838),CURRENTX)</f>
        <v>-56.297913514466224</v>
      </c>
      <c r="D838" s="14">
        <f>IF(B838&lt;CALCULATIONS!$M$9,-(Alfa1*COS(miia*B838)-Alfa2*COS(miib*B838)),CURRENTY)</f>
        <v>-31.941052073016863</v>
      </c>
      <c r="G838">
        <f t="shared" si="59"/>
        <v>788</v>
      </c>
      <c r="H838">
        <f t="shared" si="57"/>
        <v>7.8799999999998764</v>
      </c>
      <c r="I838" s="13">
        <f>IF(H838&lt;CALCULATIONS!$M$9,Aktina*SIN(epsilon*H838)*COS(D*H838),Aktina*SIN(epsilon*XRONOS)*COS(D*XRONOS))</f>
        <v>45.74311691021822</v>
      </c>
      <c r="J838" s="14">
        <f>IF(H838&lt;CALCULATIONS!$M$9,Aktina*COS(epsilon*H838)*COS(D*H838),Aktina*COS(epsilon*XRONOS)*COS(D*XRONOS))</f>
        <v>-11.507920874332966</v>
      </c>
    </row>
    <row r="839" spans="1:10">
      <c r="A839">
        <f t="shared" si="58"/>
        <v>789</v>
      </c>
      <c r="B839">
        <f t="shared" si="56"/>
        <v>7.8899999999998762</v>
      </c>
      <c r="C839" s="13">
        <f>IF(B839&lt;CALCULATIONS!$M$9,Alfa1*SIN(miia*B839)-Alfa2*SIN(miib*B839),CURRENTX)</f>
        <v>-56.297913514466224</v>
      </c>
      <c r="D839" s="14">
        <f>IF(B839&lt;CALCULATIONS!$M$9,-(Alfa1*COS(miia*B839)-Alfa2*COS(miib*B839)),CURRENTY)</f>
        <v>-31.941052073016863</v>
      </c>
      <c r="G839">
        <f t="shared" si="59"/>
        <v>789</v>
      </c>
      <c r="H839">
        <f t="shared" si="57"/>
        <v>7.8899999999998762</v>
      </c>
      <c r="I839" s="13">
        <f>IF(H839&lt;CALCULATIONS!$M$9,Aktina*SIN(epsilon*H839)*COS(D*H839),Aktina*SIN(epsilon*XRONOS)*COS(D*XRONOS))</f>
        <v>45.74311691021822</v>
      </c>
      <c r="J839" s="14">
        <f>IF(H839&lt;CALCULATIONS!$M$9,Aktina*COS(epsilon*H839)*COS(D*H839),Aktina*COS(epsilon*XRONOS)*COS(D*XRONOS))</f>
        <v>-11.507920874332966</v>
      </c>
    </row>
    <row r="840" spans="1:10">
      <c r="A840">
        <f t="shared" si="58"/>
        <v>790</v>
      </c>
      <c r="B840">
        <f t="shared" si="56"/>
        <v>7.899999999999876</v>
      </c>
      <c r="C840" s="13">
        <f>IF(B840&lt;CALCULATIONS!$M$9,Alfa1*SIN(miia*B840)-Alfa2*SIN(miib*B840),CURRENTX)</f>
        <v>-56.297913514466224</v>
      </c>
      <c r="D840" s="14">
        <f>IF(B840&lt;CALCULATIONS!$M$9,-(Alfa1*COS(miia*B840)-Alfa2*COS(miib*B840)),CURRENTY)</f>
        <v>-31.941052073016863</v>
      </c>
      <c r="G840">
        <f t="shared" si="59"/>
        <v>790</v>
      </c>
      <c r="H840">
        <f t="shared" si="57"/>
        <v>7.899999999999876</v>
      </c>
      <c r="I840" s="13">
        <f>IF(H840&lt;CALCULATIONS!$M$9,Aktina*SIN(epsilon*H840)*COS(D*H840),Aktina*SIN(epsilon*XRONOS)*COS(D*XRONOS))</f>
        <v>45.74311691021822</v>
      </c>
      <c r="J840" s="14">
        <f>IF(H840&lt;CALCULATIONS!$M$9,Aktina*COS(epsilon*H840)*COS(D*H840),Aktina*COS(epsilon*XRONOS)*COS(D*XRONOS))</f>
        <v>-11.507920874332966</v>
      </c>
    </row>
    <row r="841" spans="1:10">
      <c r="A841">
        <f t="shared" si="58"/>
        <v>791</v>
      </c>
      <c r="B841">
        <f t="shared" si="56"/>
        <v>7.9099999999998758</v>
      </c>
      <c r="C841" s="13">
        <f>IF(B841&lt;CALCULATIONS!$M$9,Alfa1*SIN(miia*B841)-Alfa2*SIN(miib*B841),CURRENTX)</f>
        <v>-56.297913514466224</v>
      </c>
      <c r="D841" s="14">
        <f>IF(B841&lt;CALCULATIONS!$M$9,-(Alfa1*COS(miia*B841)-Alfa2*COS(miib*B841)),CURRENTY)</f>
        <v>-31.941052073016863</v>
      </c>
      <c r="G841">
        <f t="shared" si="59"/>
        <v>791</v>
      </c>
      <c r="H841">
        <f t="shared" si="57"/>
        <v>7.9099999999998758</v>
      </c>
      <c r="I841" s="13">
        <f>IF(H841&lt;CALCULATIONS!$M$9,Aktina*SIN(epsilon*H841)*COS(D*H841),Aktina*SIN(epsilon*XRONOS)*COS(D*XRONOS))</f>
        <v>45.74311691021822</v>
      </c>
      <c r="J841" s="14">
        <f>IF(H841&lt;CALCULATIONS!$M$9,Aktina*COS(epsilon*H841)*COS(D*H841),Aktina*COS(epsilon*XRONOS)*COS(D*XRONOS))</f>
        <v>-11.507920874332966</v>
      </c>
    </row>
    <row r="842" spans="1:10">
      <c r="A842">
        <f t="shared" si="58"/>
        <v>792</v>
      </c>
      <c r="B842">
        <f t="shared" si="56"/>
        <v>7.9199999999998756</v>
      </c>
      <c r="C842" s="13">
        <f>IF(B842&lt;CALCULATIONS!$M$9,Alfa1*SIN(miia*B842)-Alfa2*SIN(miib*B842),CURRENTX)</f>
        <v>-56.297913514466224</v>
      </c>
      <c r="D842" s="14">
        <f>IF(B842&lt;CALCULATIONS!$M$9,-(Alfa1*COS(miia*B842)-Alfa2*COS(miib*B842)),CURRENTY)</f>
        <v>-31.941052073016863</v>
      </c>
      <c r="G842">
        <f t="shared" si="59"/>
        <v>792</v>
      </c>
      <c r="H842">
        <f t="shared" si="57"/>
        <v>7.9199999999998756</v>
      </c>
      <c r="I842" s="13">
        <f>IF(H842&lt;CALCULATIONS!$M$9,Aktina*SIN(epsilon*H842)*COS(D*H842),Aktina*SIN(epsilon*XRONOS)*COS(D*XRONOS))</f>
        <v>45.74311691021822</v>
      </c>
      <c r="J842" s="14">
        <f>IF(H842&lt;CALCULATIONS!$M$9,Aktina*COS(epsilon*H842)*COS(D*H842),Aktina*COS(epsilon*XRONOS)*COS(D*XRONOS))</f>
        <v>-11.507920874332966</v>
      </c>
    </row>
    <row r="843" spans="1:10">
      <c r="A843">
        <f t="shared" si="58"/>
        <v>793</v>
      </c>
      <c r="B843">
        <f t="shared" si="56"/>
        <v>7.9299999999998754</v>
      </c>
      <c r="C843" s="13">
        <f>IF(B843&lt;CALCULATIONS!$M$9,Alfa1*SIN(miia*B843)-Alfa2*SIN(miib*B843),CURRENTX)</f>
        <v>-56.297913514466224</v>
      </c>
      <c r="D843" s="14">
        <f>IF(B843&lt;CALCULATIONS!$M$9,-(Alfa1*COS(miia*B843)-Alfa2*COS(miib*B843)),CURRENTY)</f>
        <v>-31.941052073016863</v>
      </c>
      <c r="G843">
        <f t="shared" si="59"/>
        <v>793</v>
      </c>
      <c r="H843">
        <f t="shared" si="57"/>
        <v>7.9299999999998754</v>
      </c>
      <c r="I843" s="13">
        <f>IF(H843&lt;CALCULATIONS!$M$9,Aktina*SIN(epsilon*H843)*COS(D*H843),Aktina*SIN(epsilon*XRONOS)*COS(D*XRONOS))</f>
        <v>45.74311691021822</v>
      </c>
      <c r="J843" s="14">
        <f>IF(H843&lt;CALCULATIONS!$M$9,Aktina*COS(epsilon*H843)*COS(D*H843),Aktina*COS(epsilon*XRONOS)*COS(D*XRONOS))</f>
        <v>-11.507920874332966</v>
      </c>
    </row>
    <row r="844" spans="1:10">
      <c r="A844">
        <f t="shared" si="58"/>
        <v>794</v>
      </c>
      <c r="B844">
        <f t="shared" si="56"/>
        <v>7.9399999999998752</v>
      </c>
      <c r="C844" s="13">
        <f>IF(B844&lt;CALCULATIONS!$M$9,Alfa1*SIN(miia*B844)-Alfa2*SIN(miib*B844),CURRENTX)</f>
        <v>-56.297913514466224</v>
      </c>
      <c r="D844" s="14">
        <f>IF(B844&lt;CALCULATIONS!$M$9,-(Alfa1*COS(miia*B844)-Alfa2*COS(miib*B844)),CURRENTY)</f>
        <v>-31.941052073016863</v>
      </c>
      <c r="G844">
        <f t="shared" si="59"/>
        <v>794</v>
      </c>
      <c r="H844">
        <f t="shared" si="57"/>
        <v>7.9399999999998752</v>
      </c>
      <c r="I844" s="13">
        <f>IF(H844&lt;CALCULATIONS!$M$9,Aktina*SIN(epsilon*H844)*COS(D*H844),Aktina*SIN(epsilon*XRONOS)*COS(D*XRONOS))</f>
        <v>45.74311691021822</v>
      </c>
      <c r="J844" s="14">
        <f>IF(H844&lt;CALCULATIONS!$M$9,Aktina*COS(epsilon*H844)*COS(D*H844),Aktina*COS(epsilon*XRONOS)*COS(D*XRONOS))</f>
        <v>-11.507920874332966</v>
      </c>
    </row>
    <row r="845" spans="1:10">
      <c r="A845">
        <f t="shared" si="58"/>
        <v>795</v>
      </c>
      <c r="B845">
        <f t="shared" si="56"/>
        <v>7.9499999999998749</v>
      </c>
      <c r="C845" s="13">
        <f>IF(B845&lt;CALCULATIONS!$M$9,Alfa1*SIN(miia*B845)-Alfa2*SIN(miib*B845),CURRENTX)</f>
        <v>-56.297913514466224</v>
      </c>
      <c r="D845" s="14">
        <f>IF(B845&lt;CALCULATIONS!$M$9,-(Alfa1*COS(miia*B845)-Alfa2*COS(miib*B845)),CURRENTY)</f>
        <v>-31.941052073016863</v>
      </c>
      <c r="G845">
        <f t="shared" si="59"/>
        <v>795</v>
      </c>
      <c r="H845">
        <f t="shared" si="57"/>
        <v>7.9499999999998749</v>
      </c>
      <c r="I845" s="13">
        <f>IF(H845&lt;CALCULATIONS!$M$9,Aktina*SIN(epsilon*H845)*COS(D*H845),Aktina*SIN(epsilon*XRONOS)*COS(D*XRONOS))</f>
        <v>45.74311691021822</v>
      </c>
      <c r="J845" s="14">
        <f>IF(H845&lt;CALCULATIONS!$M$9,Aktina*COS(epsilon*H845)*COS(D*H845),Aktina*COS(epsilon*XRONOS)*COS(D*XRONOS))</f>
        <v>-11.507920874332966</v>
      </c>
    </row>
    <row r="846" spans="1:10">
      <c r="A846">
        <f t="shared" si="58"/>
        <v>796</v>
      </c>
      <c r="B846">
        <f t="shared" si="56"/>
        <v>7.9599999999998747</v>
      </c>
      <c r="C846" s="13">
        <f>IF(B846&lt;CALCULATIONS!$M$9,Alfa1*SIN(miia*B846)-Alfa2*SIN(miib*B846),CURRENTX)</f>
        <v>-56.297913514466224</v>
      </c>
      <c r="D846" s="14">
        <f>IF(B846&lt;CALCULATIONS!$M$9,-(Alfa1*COS(miia*B846)-Alfa2*COS(miib*B846)),CURRENTY)</f>
        <v>-31.941052073016863</v>
      </c>
      <c r="G846">
        <f t="shared" si="59"/>
        <v>796</v>
      </c>
      <c r="H846">
        <f t="shared" si="57"/>
        <v>7.9599999999998747</v>
      </c>
      <c r="I846" s="13">
        <f>IF(H846&lt;CALCULATIONS!$M$9,Aktina*SIN(epsilon*H846)*COS(D*H846),Aktina*SIN(epsilon*XRONOS)*COS(D*XRONOS))</f>
        <v>45.74311691021822</v>
      </c>
      <c r="J846" s="14">
        <f>IF(H846&lt;CALCULATIONS!$M$9,Aktina*COS(epsilon*H846)*COS(D*H846),Aktina*COS(epsilon*XRONOS)*COS(D*XRONOS))</f>
        <v>-11.507920874332966</v>
      </c>
    </row>
    <row r="847" spans="1:10">
      <c r="A847">
        <f t="shared" si="58"/>
        <v>797</v>
      </c>
      <c r="B847">
        <f t="shared" si="56"/>
        <v>7.9699999999998745</v>
      </c>
      <c r="C847" s="13">
        <f>IF(B847&lt;CALCULATIONS!$M$9,Alfa1*SIN(miia*B847)-Alfa2*SIN(miib*B847),CURRENTX)</f>
        <v>-56.297913514466224</v>
      </c>
      <c r="D847" s="14">
        <f>IF(B847&lt;CALCULATIONS!$M$9,-(Alfa1*COS(miia*B847)-Alfa2*COS(miib*B847)),CURRENTY)</f>
        <v>-31.941052073016863</v>
      </c>
      <c r="G847">
        <f t="shared" si="59"/>
        <v>797</v>
      </c>
      <c r="H847">
        <f t="shared" si="57"/>
        <v>7.9699999999998745</v>
      </c>
      <c r="I847" s="13">
        <f>IF(H847&lt;CALCULATIONS!$M$9,Aktina*SIN(epsilon*H847)*COS(D*H847),Aktina*SIN(epsilon*XRONOS)*COS(D*XRONOS))</f>
        <v>45.74311691021822</v>
      </c>
      <c r="J847" s="14">
        <f>IF(H847&lt;CALCULATIONS!$M$9,Aktina*COS(epsilon*H847)*COS(D*H847),Aktina*COS(epsilon*XRONOS)*COS(D*XRONOS))</f>
        <v>-11.507920874332966</v>
      </c>
    </row>
    <row r="848" spans="1:10">
      <c r="A848">
        <f t="shared" si="58"/>
        <v>798</v>
      </c>
      <c r="B848">
        <f t="shared" si="56"/>
        <v>7.9799999999998743</v>
      </c>
      <c r="C848" s="13">
        <f>IF(B848&lt;CALCULATIONS!$M$9,Alfa1*SIN(miia*B848)-Alfa2*SIN(miib*B848),CURRENTX)</f>
        <v>-56.297913514466224</v>
      </c>
      <c r="D848" s="14">
        <f>IF(B848&lt;CALCULATIONS!$M$9,-(Alfa1*COS(miia*B848)-Alfa2*COS(miib*B848)),CURRENTY)</f>
        <v>-31.941052073016863</v>
      </c>
      <c r="G848">
        <f t="shared" si="59"/>
        <v>798</v>
      </c>
      <c r="H848">
        <f t="shared" si="57"/>
        <v>7.9799999999998743</v>
      </c>
      <c r="I848" s="13">
        <f>IF(H848&lt;CALCULATIONS!$M$9,Aktina*SIN(epsilon*H848)*COS(D*H848),Aktina*SIN(epsilon*XRONOS)*COS(D*XRONOS))</f>
        <v>45.74311691021822</v>
      </c>
      <c r="J848" s="14">
        <f>IF(H848&lt;CALCULATIONS!$M$9,Aktina*COS(epsilon*H848)*COS(D*H848),Aktina*COS(epsilon*XRONOS)*COS(D*XRONOS))</f>
        <v>-11.507920874332966</v>
      </c>
    </row>
    <row r="849" spans="1:10">
      <c r="A849">
        <f t="shared" si="58"/>
        <v>799</v>
      </c>
      <c r="B849">
        <f t="shared" si="56"/>
        <v>7.9899999999998741</v>
      </c>
      <c r="C849" s="13">
        <f>IF(B849&lt;CALCULATIONS!$M$9,Alfa1*SIN(miia*B849)-Alfa2*SIN(miib*B849),CURRENTX)</f>
        <v>-56.297913514466224</v>
      </c>
      <c r="D849" s="14">
        <f>IF(B849&lt;CALCULATIONS!$M$9,-(Alfa1*COS(miia*B849)-Alfa2*COS(miib*B849)),CURRENTY)</f>
        <v>-31.941052073016863</v>
      </c>
      <c r="G849">
        <f t="shared" si="59"/>
        <v>799</v>
      </c>
      <c r="H849">
        <f t="shared" si="57"/>
        <v>7.9899999999998741</v>
      </c>
      <c r="I849" s="13">
        <f>IF(H849&lt;CALCULATIONS!$M$9,Aktina*SIN(epsilon*H849)*COS(D*H849),Aktina*SIN(epsilon*XRONOS)*COS(D*XRONOS))</f>
        <v>45.74311691021822</v>
      </c>
      <c r="J849" s="14">
        <f>IF(H849&lt;CALCULATIONS!$M$9,Aktina*COS(epsilon*H849)*COS(D*H849),Aktina*COS(epsilon*XRONOS)*COS(D*XRONOS))</f>
        <v>-11.507920874332966</v>
      </c>
    </row>
    <row r="850" spans="1:10">
      <c r="A850">
        <f t="shared" si="58"/>
        <v>800</v>
      </c>
      <c r="B850">
        <f t="shared" si="56"/>
        <v>7.9999999999998739</v>
      </c>
      <c r="C850" s="13">
        <f>IF(B850&lt;CALCULATIONS!$M$9,Alfa1*SIN(miia*B850)-Alfa2*SIN(miib*B850),CURRENTX)</f>
        <v>-56.297913514466224</v>
      </c>
      <c r="D850" s="14">
        <f>IF(B850&lt;CALCULATIONS!$M$9,-(Alfa1*COS(miia*B850)-Alfa2*COS(miib*B850)),CURRENTY)</f>
        <v>-31.941052073016863</v>
      </c>
      <c r="G850">
        <f t="shared" si="59"/>
        <v>800</v>
      </c>
      <c r="H850">
        <f t="shared" si="57"/>
        <v>7.9999999999998739</v>
      </c>
      <c r="I850" s="13">
        <f>IF(H850&lt;CALCULATIONS!$M$9,Aktina*SIN(epsilon*H850)*COS(D*H850),Aktina*SIN(epsilon*XRONOS)*COS(D*XRONOS))</f>
        <v>45.74311691021822</v>
      </c>
      <c r="J850" s="14">
        <f>IF(H850&lt;CALCULATIONS!$M$9,Aktina*COS(epsilon*H850)*COS(D*H850),Aktina*COS(epsilon*XRONOS)*COS(D*XRONOS))</f>
        <v>-11.507920874332966</v>
      </c>
    </row>
    <row r="851" spans="1:10">
      <c r="A851">
        <f t="shared" si="58"/>
        <v>801</v>
      </c>
      <c r="B851">
        <f t="shared" si="56"/>
        <v>8.0099999999998737</v>
      </c>
      <c r="C851" s="13">
        <f>IF(B851&lt;CALCULATIONS!$M$9,Alfa1*SIN(miia*B851)-Alfa2*SIN(miib*B851),CURRENTX)</f>
        <v>-56.297913514466224</v>
      </c>
      <c r="D851" s="14">
        <f>IF(B851&lt;CALCULATIONS!$M$9,-(Alfa1*COS(miia*B851)-Alfa2*COS(miib*B851)),CURRENTY)</f>
        <v>-31.941052073016863</v>
      </c>
      <c r="G851">
        <f t="shared" si="59"/>
        <v>801</v>
      </c>
      <c r="H851">
        <f t="shared" si="57"/>
        <v>8.0099999999998737</v>
      </c>
      <c r="I851" s="13">
        <f>IF(H851&lt;CALCULATIONS!$M$9,Aktina*SIN(epsilon*H851)*COS(D*H851),Aktina*SIN(epsilon*XRONOS)*COS(D*XRONOS))</f>
        <v>45.74311691021822</v>
      </c>
      <c r="J851" s="14">
        <f>IF(H851&lt;CALCULATIONS!$M$9,Aktina*COS(epsilon*H851)*COS(D*H851),Aktina*COS(epsilon*XRONOS)*COS(D*XRONOS))</f>
        <v>-11.507920874332966</v>
      </c>
    </row>
    <row r="852" spans="1:10">
      <c r="A852">
        <f t="shared" si="58"/>
        <v>802</v>
      </c>
      <c r="B852">
        <f t="shared" si="56"/>
        <v>8.0199999999998735</v>
      </c>
      <c r="C852" s="13">
        <f>IF(B852&lt;CALCULATIONS!$M$9,Alfa1*SIN(miia*B852)-Alfa2*SIN(miib*B852),CURRENTX)</f>
        <v>-56.297913514466224</v>
      </c>
      <c r="D852" s="14">
        <f>IF(B852&lt;CALCULATIONS!$M$9,-(Alfa1*COS(miia*B852)-Alfa2*COS(miib*B852)),CURRENTY)</f>
        <v>-31.941052073016863</v>
      </c>
      <c r="G852">
        <f t="shared" si="59"/>
        <v>802</v>
      </c>
      <c r="H852">
        <f t="shared" si="57"/>
        <v>8.0199999999998735</v>
      </c>
      <c r="I852" s="13">
        <f>IF(H852&lt;CALCULATIONS!$M$9,Aktina*SIN(epsilon*H852)*COS(D*H852),Aktina*SIN(epsilon*XRONOS)*COS(D*XRONOS))</f>
        <v>45.74311691021822</v>
      </c>
      <c r="J852" s="14">
        <f>IF(H852&lt;CALCULATIONS!$M$9,Aktina*COS(epsilon*H852)*COS(D*H852),Aktina*COS(epsilon*XRONOS)*COS(D*XRONOS))</f>
        <v>-11.507920874332966</v>
      </c>
    </row>
    <row r="853" spans="1:10">
      <c r="A853">
        <f t="shared" si="58"/>
        <v>803</v>
      </c>
      <c r="B853">
        <f t="shared" si="56"/>
        <v>8.0299999999998732</v>
      </c>
      <c r="C853" s="13">
        <f>IF(B853&lt;CALCULATIONS!$M$9,Alfa1*SIN(miia*B853)-Alfa2*SIN(miib*B853),CURRENTX)</f>
        <v>-56.297913514466224</v>
      </c>
      <c r="D853" s="14">
        <f>IF(B853&lt;CALCULATIONS!$M$9,-(Alfa1*COS(miia*B853)-Alfa2*COS(miib*B853)),CURRENTY)</f>
        <v>-31.941052073016863</v>
      </c>
      <c r="G853">
        <f t="shared" si="59"/>
        <v>803</v>
      </c>
      <c r="H853">
        <f t="shared" si="57"/>
        <v>8.0299999999998732</v>
      </c>
      <c r="I853" s="13">
        <f>IF(H853&lt;CALCULATIONS!$M$9,Aktina*SIN(epsilon*H853)*COS(D*H853),Aktina*SIN(epsilon*XRONOS)*COS(D*XRONOS))</f>
        <v>45.74311691021822</v>
      </c>
      <c r="J853" s="14">
        <f>IF(H853&lt;CALCULATIONS!$M$9,Aktina*COS(epsilon*H853)*COS(D*H853),Aktina*COS(epsilon*XRONOS)*COS(D*XRONOS))</f>
        <v>-11.507920874332966</v>
      </c>
    </row>
    <row r="854" spans="1:10">
      <c r="A854">
        <f t="shared" si="58"/>
        <v>804</v>
      </c>
      <c r="B854">
        <f t="shared" si="56"/>
        <v>8.039999999999873</v>
      </c>
      <c r="C854" s="13">
        <f>IF(B854&lt;CALCULATIONS!$M$9,Alfa1*SIN(miia*B854)-Alfa2*SIN(miib*B854),CURRENTX)</f>
        <v>-56.297913514466224</v>
      </c>
      <c r="D854" s="14">
        <f>IF(B854&lt;CALCULATIONS!$M$9,-(Alfa1*COS(miia*B854)-Alfa2*COS(miib*B854)),CURRENTY)</f>
        <v>-31.941052073016863</v>
      </c>
      <c r="G854">
        <f t="shared" si="59"/>
        <v>804</v>
      </c>
      <c r="H854">
        <f t="shared" si="57"/>
        <v>8.039999999999873</v>
      </c>
      <c r="I854" s="13">
        <f>IF(H854&lt;CALCULATIONS!$M$9,Aktina*SIN(epsilon*H854)*COS(D*H854),Aktina*SIN(epsilon*XRONOS)*COS(D*XRONOS))</f>
        <v>45.74311691021822</v>
      </c>
      <c r="J854" s="14">
        <f>IF(H854&lt;CALCULATIONS!$M$9,Aktina*COS(epsilon*H854)*COS(D*H854),Aktina*COS(epsilon*XRONOS)*COS(D*XRONOS))</f>
        <v>-11.507920874332966</v>
      </c>
    </row>
    <row r="855" spans="1:10">
      <c r="A855">
        <f t="shared" si="58"/>
        <v>805</v>
      </c>
      <c r="B855">
        <f t="shared" si="56"/>
        <v>8.0499999999998728</v>
      </c>
      <c r="C855" s="13">
        <f>IF(B855&lt;CALCULATIONS!$M$9,Alfa1*SIN(miia*B855)-Alfa2*SIN(miib*B855),CURRENTX)</f>
        <v>-56.297913514466224</v>
      </c>
      <c r="D855" s="14">
        <f>IF(B855&lt;CALCULATIONS!$M$9,-(Alfa1*COS(miia*B855)-Alfa2*COS(miib*B855)),CURRENTY)</f>
        <v>-31.941052073016863</v>
      </c>
      <c r="G855">
        <f t="shared" si="59"/>
        <v>805</v>
      </c>
      <c r="H855">
        <f t="shared" si="57"/>
        <v>8.0499999999998728</v>
      </c>
      <c r="I855" s="13">
        <f>IF(H855&lt;CALCULATIONS!$M$9,Aktina*SIN(epsilon*H855)*COS(D*H855),Aktina*SIN(epsilon*XRONOS)*COS(D*XRONOS))</f>
        <v>45.74311691021822</v>
      </c>
      <c r="J855" s="14">
        <f>IF(H855&lt;CALCULATIONS!$M$9,Aktina*COS(epsilon*H855)*COS(D*H855),Aktina*COS(epsilon*XRONOS)*COS(D*XRONOS))</f>
        <v>-11.507920874332966</v>
      </c>
    </row>
    <row r="856" spans="1:10">
      <c r="A856">
        <f t="shared" si="58"/>
        <v>806</v>
      </c>
      <c r="B856">
        <f t="shared" si="56"/>
        <v>8.0599999999998726</v>
      </c>
      <c r="C856" s="13">
        <f>IF(B856&lt;CALCULATIONS!$M$9,Alfa1*SIN(miia*B856)-Alfa2*SIN(miib*B856),CURRENTX)</f>
        <v>-56.297913514466224</v>
      </c>
      <c r="D856" s="14">
        <f>IF(B856&lt;CALCULATIONS!$M$9,-(Alfa1*COS(miia*B856)-Alfa2*COS(miib*B856)),CURRENTY)</f>
        <v>-31.941052073016863</v>
      </c>
      <c r="G856">
        <f t="shared" si="59"/>
        <v>806</v>
      </c>
      <c r="H856">
        <f t="shared" si="57"/>
        <v>8.0599999999998726</v>
      </c>
      <c r="I856" s="13">
        <f>IF(H856&lt;CALCULATIONS!$M$9,Aktina*SIN(epsilon*H856)*COS(D*H856),Aktina*SIN(epsilon*XRONOS)*COS(D*XRONOS))</f>
        <v>45.74311691021822</v>
      </c>
      <c r="J856" s="14">
        <f>IF(H856&lt;CALCULATIONS!$M$9,Aktina*COS(epsilon*H856)*COS(D*H856),Aktina*COS(epsilon*XRONOS)*COS(D*XRONOS))</f>
        <v>-11.507920874332966</v>
      </c>
    </row>
    <row r="857" spans="1:10">
      <c r="A857">
        <f t="shared" si="58"/>
        <v>807</v>
      </c>
      <c r="B857">
        <f t="shared" si="56"/>
        <v>8.0699999999998724</v>
      </c>
      <c r="C857" s="13">
        <f>IF(B857&lt;CALCULATIONS!$M$9,Alfa1*SIN(miia*B857)-Alfa2*SIN(miib*B857),CURRENTX)</f>
        <v>-56.297913514466224</v>
      </c>
      <c r="D857" s="14">
        <f>IF(B857&lt;CALCULATIONS!$M$9,-(Alfa1*COS(miia*B857)-Alfa2*COS(miib*B857)),CURRENTY)</f>
        <v>-31.941052073016863</v>
      </c>
      <c r="G857">
        <f t="shared" si="59"/>
        <v>807</v>
      </c>
      <c r="H857">
        <f t="shared" si="57"/>
        <v>8.0699999999998724</v>
      </c>
      <c r="I857" s="13">
        <f>IF(H857&lt;CALCULATIONS!$M$9,Aktina*SIN(epsilon*H857)*COS(D*H857),Aktina*SIN(epsilon*XRONOS)*COS(D*XRONOS))</f>
        <v>45.74311691021822</v>
      </c>
      <c r="J857" s="14">
        <f>IF(H857&lt;CALCULATIONS!$M$9,Aktina*COS(epsilon*H857)*COS(D*H857),Aktina*COS(epsilon*XRONOS)*COS(D*XRONOS))</f>
        <v>-11.507920874332966</v>
      </c>
    </row>
    <row r="858" spans="1:10">
      <c r="A858">
        <f t="shared" si="58"/>
        <v>808</v>
      </c>
      <c r="B858">
        <f t="shared" si="56"/>
        <v>8.0799999999998722</v>
      </c>
      <c r="C858" s="13">
        <f>IF(B858&lt;CALCULATIONS!$M$9,Alfa1*SIN(miia*B858)-Alfa2*SIN(miib*B858),CURRENTX)</f>
        <v>-56.297913514466224</v>
      </c>
      <c r="D858" s="14">
        <f>IF(B858&lt;CALCULATIONS!$M$9,-(Alfa1*COS(miia*B858)-Alfa2*COS(miib*B858)),CURRENTY)</f>
        <v>-31.941052073016863</v>
      </c>
      <c r="G858">
        <f t="shared" si="59"/>
        <v>808</v>
      </c>
      <c r="H858">
        <f t="shared" si="57"/>
        <v>8.0799999999998722</v>
      </c>
      <c r="I858" s="13">
        <f>IF(H858&lt;CALCULATIONS!$M$9,Aktina*SIN(epsilon*H858)*COS(D*H858),Aktina*SIN(epsilon*XRONOS)*COS(D*XRONOS))</f>
        <v>45.74311691021822</v>
      </c>
      <c r="J858" s="14">
        <f>IF(H858&lt;CALCULATIONS!$M$9,Aktina*COS(epsilon*H858)*COS(D*H858),Aktina*COS(epsilon*XRONOS)*COS(D*XRONOS))</f>
        <v>-11.507920874332966</v>
      </c>
    </row>
    <row r="859" spans="1:10">
      <c r="A859">
        <f t="shared" si="58"/>
        <v>809</v>
      </c>
      <c r="B859">
        <f t="shared" si="56"/>
        <v>8.089999999999872</v>
      </c>
      <c r="C859" s="13">
        <f>IF(B859&lt;CALCULATIONS!$M$9,Alfa1*SIN(miia*B859)-Alfa2*SIN(miib*B859),CURRENTX)</f>
        <v>-56.297913514466224</v>
      </c>
      <c r="D859" s="14">
        <f>IF(B859&lt;CALCULATIONS!$M$9,-(Alfa1*COS(miia*B859)-Alfa2*COS(miib*B859)),CURRENTY)</f>
        <v>-31.941052073016863</v>
      </c>
      <c r="G859">
        <f t="shared" si="59"/>
        <v>809</v>
      </c>
      <c r="H859">
        <f t="shared" si="57"/>
        <v>8.089999999999872</v>
      </c>
      <c r="I859" s="13">
        <f>IF(H859&lt;CALCULATIONS!$M$9,Aktina*SIN(epsilon*H859)*COS(D*H859),Aktina*SIN(epsilon*XRONOS)*COS(D*XRONOS))</f>
        <v>45.74311691021822</v>
      </c>
      <c r="J859" s="14">
        <f>IF(H859&lt;CALCULATIONS!$M$9,Aktina*COS(epsilon*H859)*COS(D*H859),Aktina*COS(epsilon*XRONOS)*COS(D*XRONOS))</f>
        <v>-11.507920874332966</v>
      </c>
    </row>
    <row r="860" spans="1:10">
      <c r="A860">
        <f t="shared" si="58"/>
        <v>810</v>
      </c>
      <c r="B860">
        <f t="shared" si="56"/>
        <v>8.0999999999998717</v>
      </c>
      <c r="C860" s="13">
        <f>IF(B860&lt;CALCULATIONS!$M$9,Alfa1*SIN(miia*B860)-Alfa2*SIN(miib*B860),CURRENTX)</f>
        <v>-56.297913514466224</v>
      </c>
      <c r="D860" s="14">
        <f>IF(B860&lt;CALCULATIONS!$M$9,-(Alfa1*COS(miia*B860)-Alfa2*COS(miib*B860)),CURRENTY)</f>
        <v>-31.941052073016863</v>
      </c>
      <c r="G860">
        <f t="shared" si="59"/>
        <v>810</v>
      </c>
      <c r="H860">
        <f t="shared" si="57"/>
        <v>8.0999999999998717</v>
      </c>
      <c r="I860" s="13">
        <f>IF(H860&lt;CALCULATIONS!$M$9,Aktina*SIN(epsilon*H860)*COS(D*H860),Aktina*SIN(epsilon*XRONOS)*COS(D*XRONOS))</f>
        <v>45.74311691021822</v>
      </c>
      <c r="J860" s="14">
        <f>IF(H860&lt;CALCULATIONS!$M$9,Aktina*COS(epsilon*H860)*COS(D*H860),Aktina*COS(epsilon*XRONOS)*COS(D*XRONOS))</f>
        <v>-11.507920874332966</v>
      </c>
    </row>
    <row r="861" spans="1:10">
      <c r="A861">
        <f t="shared" si="58"/>
        <v>811</v>
      </c>
      <c r="B861">
        <f t="shared" si="56"/>
        <v>8.1099999999998715</v>
      </c>
      <c r="C861" s="13">
        <f>IF(B861&lt;CALCULATIONS!$M$9,Alfa1*SIN(miia*B861)-Alfa2*SIN(miib*B861),CURRENTX)</f>
        <v>-56.297913514466224</v>
      </c>
      <c r="D861" s="14">
        <f>IF(B861&lt;CALCULATIONS!$M$9,-(Alfa1*COS(miia*B861)-Alfa2*COS(miib*B861)),CURRENTY)</f>
        <v>-31.941052073016863</v>
      </c>
      <c r="G861">
        <f t="shared" si="59"/>
        <v>811</v>
      </c>
      <c r="H861">
        <f t="shared" si="57"/>
        <v>8.1099999999998715</v>
      </c>
      <c r="I861" s="13">
        <f>IF(H861&lt;CALCULATIONS!$M$9,Aktina*SIN(epsilon*H861)*COS(D*H861),Aktina*SIN(epsilon*XRONOS)*COS(D*XRONOS))</f>
        <v>45.74311691021822</v>
      </c>
      <c r="J861" s="14">
        <f>IF(H861&lt;CALCULATIONS!$M$9,Aktina*COS(epsilon*H861)*COS(D*H861),Aktina*COS(epsilon*XRONOS)*COS(D*XRONOS))</f>
        <v>-11.507920874332966</v>
      </c>
    </row>
    <row r="862" spans="1:10">
      <c r="A862">
        <f t="shared" si="58"/>
        <v>812</v>
      </c>
      <c r="B862">
        <f t="shared" si="56"/>
        <v>8.1199999999998713</v>
      </c>
      <c r="C862" s="13">
        <f>IF(B862&lt;CALCULATIONS!$M$9,Alfa1*SIN(miia*B862)-Alfa2*SIN(miib*B862),CURRENTX)</f>
        <v>-56.297913514466224</v>
      </c>
      <c r="D862" s="14">
        <f>IF(B862&lt;CALCULATIONS!$M$9,-(Alfa1*COS(miia*B862)-Alfa2*COS(miib*B862)),CURRENTY)</f>
        <v>-31.941052073016863</v>
      </c>
      <c r="G862">
        <f t="shared" si="59"/>
        <v>812</v>
      </c>
      <c r="H862">
        <f t="shared" si="57"/>
        <v>8.1199999999998713</v>
      </c>
      <c r="I862" s="13">
        <f>IF(H862&lt;CALCULATIONS!$M$9,Aktina*SIN(epsilon*H862)*COS(D*H862),Aktina*SIN(epsilon*XRONOS)*COS(D*XRONOS))</f>
        <v>45.74311691021822</v>
      </c>
      <c r="J862" s="14">
        <f>IF(H862&lt;CALCULATIONS!$M$9,Aktina*COS(epsilon*H862)*COS(D*H862),Aktina*COS(epsilon*XRONOS)*COS(D*XRONOS))</f>
        <v>-11.507920874332966</v>
      </c>
    </row>
    <row r="863" spans="1:10">
      <c r="A863">
        <f t="shared" si="58"/>
        <v>813</v>
      </c>
      <c r="B863">
        <f t="shared" si="56"/>
        <v>8.1299999999998711</v>
      </c>
      <c r="C863" s="13">
        <f>IF(B863&lt;CALCULATIONS!$M$9,Alfa1*SIN(miia*B863)-Alfa2*SIN(miib*B863),CURRENTX)</f>
        <v>-56.297913514466224</v>
      </c>
      <c r="D863" s="14">
        <f>IF(B863&lt;CALCULATIONS!$M$9,-(Alfa1*COS(miia*B863)-Alfa2*COS(miib*B863)),CURRENTY)</f>
        <v>-31.941052073016863</v>
      </c>
      <c r="G863">
        <f t="shared" si="59"/>
        <v>813</v>
      </c>
      <c r="H863">
        <f t="shared" si="57"/>
        <v>8.1299999999998711</v>
      </c>
      <c r="I863" s="13">
        <f>IF(H863&lt;CALCULATIONS!$M$9,Aktina*SIN(epsilon*H863)*COS(D*H863),Aktina*SIN(epsilon*XRONOS)*COS(D*XRONOS))</f>
        <v>45.74311691021822</v>
      </c>
      <c r="J863" s="14">
        <f>IF(H863&lt;CALCULATIONS!$M$9,Aktina*COS(epsilon*H863)*COS(D*H863),Aktina*COS(epsilon*XRONOS)*COS(D*XRONOS))</f>
        <v>-11.507920874332966</v>
      </c>
    </row>
    <row r="864" spans="1:10">
      <c r="A864">
        <f t="shared" si="58"/>
        <v>814</v>
      </c>
      <c r="B864">
        <f t="shared" si="56"/>
        <v>8.1399999999998709</v>
      </c>
      <c r="C864" s="13">
        <f>IF(B864&lt;CALCULATIONS!$M$9,Alfa1*SIN(miia*B864)-Alfa2*SIN(miib*B864),CURRENTX)</f>
        <v>-56.297913514466224</v>
      </c>
      <c r="D864" s="14">
        <f>IF(B864&lt;CALCULATIONS!$M$9,-(Alfa1*COS(miia*B864)-Alfa2*COS(miib*B864)),CURRENTY)</f>
        <v>-31.941052073016863</v>
      </c>
      <c r="G864">
        <f t="shared" si="59"/>
        <v>814</v>
      </c>
      <c r="H864">
        <f t="shared" si="57"/>
        <v>8.1399999999998709</v>
      </c>
      <c r="I864" s="13">
        <f>IF(H864&lt;CALCULATIONS!$M$9,Aktina*SIN(epsilon*H864)*COS(D*H864),Aktina*SIN(epsilon*XRONOS)*COS(D*XRONOS))</f>
        <v>45.74311691021822</v>
      </c>
      <c r="J864" s="14">
        <f>IF(H864&lt;CALCULATIONS!$M$9,Aktina*COS(epsilon*H864)*COS(D*H864),Aktina*COS(epsilon*XRONOS)*COS(D*XRONOS))</f>
        <v>-11.507920874332966</v>
      </c>
    </row>
    <row r="865" spans="1:10">
      <c r="A865">
        <f t="shared" si="58"/>
        <v>815</v>
      </c>
      <c r="B865">
        <f t="shared" si="56"/>
        <v>8.1499999999998707</v>
      </c>
      <c r="C865" s="13">
        <f>IF(B865&lt;CALCULATIONS!$M$9,Alfa1*SIN(miia*B865)-Alfa2*SIN(miib*B865),CURRENTX)</f>
        <v>-56.297913514466224</v>
      </c>
      <c r="D865" s="14">
        <f>IF(B865&lt;CALCULATIONS!$M$9,-(Alfa1*COS(miia*B865)-Alfa2*COS(miib*B865)),CURRENTY)</f>
        <v>-31.941052073016863</v>
      </c>
      <c r="G865">
        <f t="shared" si="59"/>
        <v>815</v>
      </c>
      <c r="H865">
        <f t="shared" si="57"/>
        <v>8.1499999999998707</v>
      </c>
      <c r="I865" s="13">
        <f>IF(H865&lt;CALCULATIONS!$M$9,Aktina*SIN(epsilon*H865)*COS(D*H865),Aktina*SIN(epsilon*XRONOS)*COS(D*XRONOS))</f>
        <v>45.74311691021822</v>
      </c>
      <c r="J865" s="14">
        <f>IF(H865&lt;CALCULATIONS!$M$9,Aktina*COS(epsilon*H865)*COS(D*H865),Aktina*COS(epsilon*XRONOS)*COS(D*XRONOS))</f>
        <v>-11.507920874332966</v>
      </c>
    </row>
    <row r="866" spans="1:10">
      <c r="A866">
        <f t="shared" si="58"/>
        <v>816</v>
      </c>
      <c r="B866">
        <f t="shared" si="56"/>
        <v>8.1599999999998705</v>
      </c>
      <c r="C866" s="13">
        <f>IF(B866&lt;CALCULATIONS!$M$9,Alfa1*SIN(miia*B866)-Alfa2*SIN(miib*B866),CURRENTX)</f>
        <v>-56.297913514466224</v>
      </c>
      <c r="D866" s="14">
        <f>IF(B866&lt;CALCULATIONS!$M$9,-(Alfa1*COS(miia*B866)-Alfa2*COS(miib*B866)),CURRENTY)</f>
        <v>-31.941052073016863</v>
      </c>
      <c r="G866">
        <f t="shared" si="59"/>
        <v>816</v>
      </c>
      <c r="H866">
        <f t="shared" si="57"/>
        <v>8.1599999999998705</v>
      </c>
      <c r="I866" s="13">
        <f>IF(H866&lt;CALCULATIONS!$M$9,Aktina*SIN(epsilon*H866)*COS(D*H866),Aktina*SIN(epsilon*XRONOS)*COS(D*XRONOS))</f>
        <v>45.74311691021822</v>
      </c>
      <c r="J866" s="14">
        <f>IF(H866&lt;CALCULATIONS!$M$9,Aktina*COS(epsilon*H866)*COS(D*H866),Aktina*COS(epsilon*XRONOS)*COS(D*XRONOS))</f>
        <v>-11.507920874332966</v>
      </c>
    </row>
    <row r="867" spans="1:10">
      <c r="A867">
        <f t="shared" si="58"/>
        <v>817</v>
      </c>
      <c r="B867">
        <f t="shared" si="56"/>
        <v>8.1699999999998703</v>
      </c>
      <c r="C867" s="13">
        <f>IF(B867&lt;CALCULATIONS!$M$9,Alfa1*SIN(miia*B867)-Alfa2*SIN(miib*B867),CURRENTX)</f>
        <v>-56.297913514466224</v>
      </c>
      <c r="D867" s="14">
        <f>IF(B867&lt;CALCULATIONS!$M$9,-(Alfa1*COS(miia*B867)-Alfa2*COS(miib*B867)),CURRENTY)</f>
        <v>-31.941052073016863</v>
      </c>
      <c r="G867">
        <f t="shared" si="59"/>
        <v>817</v>
      </c>
      <c r="H867">
        <f t="shared" si="57"/>
        <v>8.1699999999998703</v>
      </c>
      <c r="I867" s="13">
        <f>IF(H867&lt;CALCULATIONS!$M$9,Aktina*SIN(epsilon*H867)*COS(D*H867),Aktina*SIN(epsilon*XRONOS)*COS(D*XRONOS))</f>
        <v>45.74311691021822</v>
      </c>
      <c r="J867" s="14">
        <f>IF(H867&lt;CALCULATIONS!$M$9,Aktina*COS(epsilon*H867)*COS(D*H867),Aktina*COS(epsilon*XRONOS)*COS(D*XRONOS))</f>
        <v>-11.507920874332966</v>
      </c>
    </row>
    <row r="868" spans="1:10">
      <c r="A868">
        <f t="shared" si="58"/>
        <v>818</v>
      </c>
      <c r="B868">
        <f t="shared" si="56"/>
        <v>8.17999999999987</v>
      </c>
      <c r="C868" s="13">
        <f>IF(B868&lt;CALCULATIONS!$M$9,Alfa1*SIN(miia*B868)-Alfa2*SIN(miib*B868),CURRENTX)</f>
        <v>-56.297913514466224</v>
      </c>
      <c r="D868" s="14">
        <f>IF(B868&lt;CALCULATIONS!$M$9,-(Alfa1*COS(miia*B868)-Alfa2*COS(miib*B868)),CURRENTY)</f>
        <v>-31.941052073016863</v>
      </c>
      <c r="G868">
        <f t="shared" si="59"/>
        <v>818</v>
      </c>
      <c r="H868">
        <f t="shared" si="57"/>
        <v>8.17999999999987</v>
      </c>
      <c r="I868" s="13">
        <f>IF(H868&lt;CALCULATIONS!$M$9,Aktina*SIN(epsilon*H868)*COS(D*H868),Aktina*SIN(epsilon*XRONOS)*COS(D*XRONOS))</f>
        <v>45.74311691021822</v>
      </c>
      <c r="J868" s="14">
        <f>IF(H868&lt;CALCULATIONS!$M$9,Aktina*COS(epsilon*H868)*COS(D*H868),Aktina*COS(epsilon*XRONOS)*COS(D*XRONOS))</f>
        <v>-11.507920874332966</v>
      </c>
    </row>
    <row r="869" spans="1:10">
      <c r="A869">
        <f t="shared" si="58"/>
        <v>819</v>
      </c>
      <c r="B869">
        <f t="shared" si="56"/>
        <v>8.1899999999998698</v>
      </c>
      <c r="C869" s="13">
        <f>IF(B869&lt;CALCULATIONS!$M$9,Alfa1*SIN(miia*B869)-Alfa2*SIN(miib*B869),CURRENTX)</f>
        <v>-56.297913514466224</v>
      </c>
      <c r="D869" s="14">
        <f>IF(B869&lt;CALCULATIONS!$M$9,-(Alfa1*COS(miia*B869)-Alfa2*COS(miib*B869)),CURRENTY)</f>
        <v>-31.941052073016863</v>
      </c>
      <c r="G869">
        <f t="shared" si="59"/>
        <v>819</v>
      </c>
      <c r="H869">
        <f t="shared" si="57"/>
        <v>8.1899999999998698</v>
      </c>
      <c r="I869" s="13">
        <f>IF(H869&lt;CALCULATIONS!$M$9,Aktina*SIN(epsilon*H869)*COS(D*H869),Aktina*SIN(epsilon*XRONOS)*COS(D*XRONOS))</f>
        <v>45.74311691021822</v>
      </c>
      <c r="J869" s="14">
        <f>IF(H869&lt;CALCULATIONS!$M$9,Aktina*COS(epsilon*H869)*COS(D*H869),Aktina*COS(epsilon*XRONOS)*COS(D*XRONOS))</f>
        <v>-11.507920874332966</v>
      </c>
    </row>
    <row r="870" spans="1:10">
      <c r="A870">
        <f t="shared" si="58"/>
        <v>820</v>
      </c>
      <c r="B870">
        <f t="shared" si="56"/>
        <v>8.1999999999998696</v>
      </c>
      <c r="C870" s="13">
        <f>IF(B870&lt;CALCULATIONS!$M$9,Alfa1*SIN(miia*B870)-Alfa2*SIN(miib*B870),CURRENTX)</f>
        <v>-56.297913514466224</v>
      </c>
      <c r="D870" s="14">
        <f>IF(B870&lt;CALCULATIONS!$M$9,-(Alfa1*COS(miia*B870)-Alfa2*COS(miib*B870)),CURRENTY)</f>
        <v>-31.941052073016863</v>
      </c>
      <c r="G870">
        <f t="shared" si="59"/>
        <v>820</v>
      </c>
      <c r="H870">
        <f t="shared" si="57"/>
        <v>8.1999999999998696</v>
      </c>
      <c r="I870" s="13">
        <f>IF(H870&lt;CALCULATIONS!$M$9,Aktina*SIN(epsilon*H870)*COS(D*H870),Aktina*SIN(epsilon*XRONOS)*COS(D*XRONOS))</f>
        <v>45.74311691021822</v>
      </c>
      <c r="J870" s="14">
        <f>IF(H870&lt;CALCULATIONS!$M$9,Aktina*COS(epsilon*H870)*COS(D*H870),Aktina*COS(epsilon*XRONOS)*COS(D*XRONOS))</f>
        <v>-11.507920874332966</v>
      </c>
    </row>
    <row r="871" spans="1:10">
      <c r="A871">
        <f t="shared" si="58"/>
        <v>821</v>
      </c>
      <c r="B871">
        <f t="shared" si="56"/>
        <v>8.2099999999998694</v>
      </c>
      <c r="C871" s="13">
        <f>IF(B871&lt;CALCULATIONS!$M$9,Alfa1*SIN(miia*B871)-Alfa2*SIN(miib*B871),CURRENTX)</f>
        <v>-56.297913514466224</v>
      </c>
      <c r="D871" s="14">
        <f>IF(B871&lt;CALCULATIONS!$M$9,-(Alfa1*COS(miia*B871)-Alfa2*COS(miib*B871)),CURRENTY)</f>
        <v>-31.941052073016863</v>
      </c>
      <c r="G871">
        <f t="shared" si="59"/>
        <v>821</v>
      </c>
      <c r="H871">
        <f t="shared" si="57"/>
        <v>8.2099999999998694</v>
      </c>
      <c r="I871" s="13">
        <f>IF(H871&lt;CALCULATIONS!$M$9,Aktina*SIN(epsilon*H871)*COS(D*H871),Aktina*SIN(epsilon*XRONOS)*COS(D*XRONOS))</f>
        <v>45.74311691021822</v>
      </c>
      <c r="J871" s="14">
        <f>IF(H871&lt;CALCULATIONS!$M$9,Aktina*COS(epsilon*H871)*COS(D*H871),Aktina*COS(epsilon*XRONOS)*COS(D*XRONOS))</f>
        <v>-11.507920874332966</v>
      </c>
    </row>
    <row r="872" spans="1:10">
      <c r="A872">
        <f t="shared" si="58"/>
        <v>822</v>
      </c>
      <c r="B872">
        <f t="shared" si="56"/>
        <v>8.2199999999998692</v>
      </c>
      <c r="C872" s="13">
        <f>IF(B872&lt;CALCULATIONS!$M$9,Alfa1*SIN(miia*B872)-Alfa2*SIN(miib*B872),CURRENTX)</f>
        <v>-56.297913514466224</v>
      </c>
      <c r="D872" s="14">
        <f>IF(B872&lt;CALCULATIONS!$M$9,-(Alfa1*COS(miia*B872)-Alfa2*COS(miib*B872)),CURRENTY)</f>
        <v>-31.941052073016863</v>
      </c>
      <c r="G872">
        <f t="shared" si="59"/>
        <v>822</v>
      </c>
      <c r="H872">
        <f t="shared" si="57"/>
        <v>8.2199999999998692</v>
      </c>
      <c r="I872" s="13">
        <f>IF(H872&lt;CALCULATIONS!$M$9,Aktina*SIN(epsilon*H872)*COS(D*H872),Aktina*SIN(epsilon*XRONOS)*COS(D*XRONOS))</f>
        <v>45.74311691021822</v>
      </c>
      <c r="J872" s="14">
        <f>IF(H872&lt;CALCULATIONS!$M$9,Aktina*COS(epsilon*H872)*COS(D*H872),Aktina*COS(epsilon*XRONOS)*COS(D*XRONOS))</f>
        <v>-11.507920874332966</v>
      </c>
    </row>
    <row r="873" spans="1:10">
      <c r="A873">
        <f t="shared" si="58"/>
        <v>823</v>
      </c>
      <c r="B873">
        <f t="shared" si="56"/>
        <v>8.229999999999869</v>
      </c>
      <c r="C873" s="13">
        <f>IF(B873&lt;CALCULATIONS!$M$9,Alfa1*SIN(miia*B873)-Alfa2*SIN(miib*B873),CURRENTX)</f>
        <v>-56.297913514466224</v>
      </c>
      <c r="D873" s="14">
        <f>IF(B873&lt;CALCULATIONS!$M$9,-(Alfa1*COS(miia*B873)-Alfa2*COS(miib*B873)),CURRENTY)</f>
        <v>-31.941052073016863</v>
      </c>
      <c r="G873">
        <f t="shared" si="59"/>
        <v>823</v>
      </c>
      <c r="H873">
        <f t="shared" si="57"/>
        <v>8.229999999999869</v>
      </c>
      <c r="I873" s="13">
        <f>IF(H873&lt;CALCULATIONS!$M$9,Aktina*SIN(epsilon*H873)*COS(D*H873),Aktina*SIN(epsilon*XRONOS)*COS(D*XRONOS))</f>
        <v>45.74311691021822</v>
      </c>
      <c r="J873" s="14">
        <f>IF(H873&lt;CALCULATIONS!$M$9,Aktina*COS(epsilon*H873)*COS(D*H873),Aktina*COS(epsilon*XRONOS)*COS(D*XRONOS))</f>
        <v>-11.507920874332966</v>
      </c>
    </row>
    <row r="874" spans="1:10">
      <c r="A874">
        <f t="shared" si="58"/>
        <v>824</v>
      </c>
      <c r="B874">
        <f t="shared" si="56"/>
        <v>8.2399999999998688</v>
      </c>
      <c r="C874" s="13">
        <f>IF(B874&lt;CALCULATIONS!$M$9,Alfa1*SIN(miia*B874)-Alfa2*SIN(miib*B874),CURRENTX)</f>
        <v>-56.297913514466224</v>
      </c>
      <c r="D874" s="14">
        <f>IF(B874&lt;CALCULATIONS!$M$9,-(Alfa1*COS(miia*B874)-Alfa2*COS(miib*B874)),CURRENTY)</f>
        <v>-31.941052073016863</v>
      </c>
      <c r="G874">
        <f t="shared" si="59"/>
        <v>824</v>
      </c>
      <c r="H874">
        <f t="shared" si="57"/>
        <v>8.2399999999998688</v>
      </c>
      <c r="I874" s="13">
        <f>IF(H874&lt;CALCULATIONS!$M$9,Aktina*SIN(epsilon*H874)*COS(D*H874),Aktina*SIN(epsilon*XRONOS)*COS(D*XRONOS))</f>
        <v>45.74311691021822</v>
      </c>
      <c r="J874" s="14">
        <f>IF(H874&lt;CALCULATIONS!$M$9,Aktina*COS(epsilon*H874)*COS(D*H874),Aktina*COS(epsilon*XRONOS)*COS(D*XRONOS))</f>
        <v>-11.507920874332966</v>
      </c>
    </row>
    <row r="875" spans="1:10">
      <c r="A875">
        <f t="shared" si="58"/>
        <v>825</v>
      </c>
      <c r="B875">
        <f t="shared" si="56"/>
        <v>8.2499999999998685</v>
      </c>
      <c r="C875" s="13">
        <f>IF(B875&lt;CALCULATIONS!$M$9,Alfa1*SIN(miia*B875)-Alfa2*SIN(miib*B875),CURRENTX)</f>
        <v>-56.297913514466224</v>
      </c>
      <c r="D875" s="14">
        <f>IF(B875&lt;CALCULATIONS!$M$9,-(Alfa1*COS(miia*B875)-Alfa2*COS(miib*B875)),CURRENTY)</f>
        <v>-31.941052073016863</v>
      </c>
      <c r="G875">
        <f t="shared" si="59"/>
        <v>825</v>
      </c>
      <c r="H875">
        <f t="shared" si="57"/>
        <v>8.2499999999998685</v>
      </c>
      <c r="I875" s="13">
        <f>IF(H875&lt;CALCULATIONS!$M$9,Aktina*SIN(epsilon*H875)*COS(D*H875),Aktina*SIN(epsilon*XRONOS)*COS(D*XRONOS))</f>
        <v>45.74311691021822</v>
      </c>
      <c r="J875" s="14">
        <f>IF(H875&lt;CALCULATIONS!$M$9,Aktina*COS(epsilon*H875)*COS(D*H875),Aktina*COS(epsilon*XRONOS)*COS(D*XRONOS))</f>
        <v>-11.507920874332966</v>
      </c>
    </row>
    <row r="876" spans="1:10">
      <c r="A876">
        <f t="shared" si="58"/>
        <v>826</v>
      </c>
      <c r="B876">
        <f t="shared" si="56"/>
        <v>8.2599999999998683</v>
      </c>
      <c r="C876" s="13">
        <f>IF(B876&lt;CALCULATIONS!$M$9,Alfa1*SIN(miia*B876)-Alfa2*SIN(miib*B876),CURRENTX)</f>
        <v>-56.297913514466224</v>
      </c>
      <c r="D876" s="14">
        <f>IF(B876&lt;CALCULATIONS!$M$9,-(Alfa1*COS(miia*B876)-Alfa2*COS(miib*B876)),CURRENTY)</f>
        <v>-31.941052073016863</v>
      </c>
      <c r="G876">
        <f t="shared" si="59"/>
        <v>826</v>
      </c>
      <c r="H876">
        <f t="shared" si="57"/>
        <v>8.2599999999998683</v>
      </c>
      <c r="I876" s="13">
        <f>IF(H876&lt;CALCULATIONS!$M$9,Aktina*SIN(epsilon*H876)*COS(D*H876),Aktina*SIN(epsilon*XRONOS)*COS(D*XRONOS))</f>
        <v>45.74311691021822</v>
      </c>
      <c r="J876" s="14">
        <f>IF(H876&lt;CALCULATIONS!$M$9,Aktina*COS(epsilon*H876)*COS(D*H876),Aktina*COS(epsilon*XRONOS)*COS(D*XRONOS))</f>
        <v>-11.507920874332966</v>
      </c>
    </row>
    <row r="877" spans="1:10">
      <c r="A877">
        <f t="shared" si="58"/>
        <v>827</v>
      </c>
      <c r="B877">
        <f t="shared" si="56"/>
        <v>8.2699999999998681</v>
      </c>
      <c r="C877" s="13">
        <f>IF(B877&lt;CALCULATIONS!$M$9,Alfa1*SIN(miia*B877)-Alfa2*SIN(miib*B877),CURRENTX)</f>
        <v>-56.297913514466224</v>
      </c>
      <c r="D877" s="14">
        <f>IF(B877&lt;CALCULATIONS!$M$9,-(Alfa1*COS(miia*B877)-Alfa2*COS(miib*B877)),CURRENTY)</f>
        <v>-31.941052073016863</v>
      </c>
      <c r="G877">
        <f t="shared" si="59"/>
        <v>827</v>
      </c>
      <c r="H877">
        <f t="shared" si="57"/>
        <v>8.2699999999998681</v>
      </c>
      <c r="I877" s="13">
        <f>IF(H877&lt;CALCULATIONS!$M$9,Aktina*SIN(epsilon*H877)*COS(D*H877),Aktina*SIN(epsilon*XRONOS)*COS(D*XRONOS))</f>
        <v>45.74311691021822</v>
      </c>
      <c r="J877" s="14">
        <f>IF(H877&lt;CALCULATIONS!$M$9,Aktina*COS(epsilon*H877)*COS(D*H877),Aktina*COS(epsilon*XRONOS)*COS(D*XRONOS))</f>
        <v>-11.507920874332966</v>
      </c>
    </row>
    <row r="878" spans="1:10">
      <c r="A878">
        <f t="shared" si="58"/>
        <v>828</v>
      </c>
      <c r="B878">
        <f t="shared" si="56"/>
        <v>8.2799999999998679</v>
      </c>
      <c r="C878" s="13">
        <f>IF(B878&lt;CALCULATIONS!$M$9,Alfa1*SIN(miia*B878)-Alfa2*SIN(miib*B878),CURRENTX)</f>
        <v>-56.297913514466224</v>
      </c>
      <c r="D878" s="14">
        <f>IF(B878&lt;CALCULATIONS!$M$9,-(Alfa1*COS(miia*B878)-Alfa2*COS(miib*B878)),CURRENTY)</f>
        <v>-31.941052073016863</v>
      </c>
      <c r="G878">
        <f t="shared" si="59"/>
        <v>828</v>
      </c>
      <c r="H878">
        <f t="shared" si="57"/>
        <v>8.2799999999998679</v>
      </c>
      <c r="I878" s="13">
        <f>IF(H878&lt;CALCULATIONS!$M$9,Aktina*SIN(epsilon*H878)*COS(D*H878),Aktina*SIN(epsilon*XRONOS)*COS(D*XRONOS))</f>
        <v>45.74311691021822</v>
      </c>
      <c r="J878" s="14">
        <f>IF(H878&lt;CALCULATIONS!$M$9,Aktina*COS(epsilon*H878)*COS(D*H878),Aktina*COS(epsilon*XRONOS)*COS(D*XRONOS))</f>
        <v>-11.507920874332966</v>
      </c>
    </row>
    <row r="879" spans="1:10">
      <c r="A879">
        <f t="shared" si="58"/>
        <v>829</v>
      </c>
      <c r="B879">
        <f t="shared" si="56"/>
        <v>8.2899999999998677</v>
      </c>
      <c r="C879" s="13">
        <f>IF(B879&lt;CALCULATIONS!$M$9,Alfa1*SIN(miia*B879)-Alfa2*SIN(miib*B879),CURRENTX)</f>
        <v>-56.297913514466224</v>
      </c>
      <c r="D879" s="14">
        <f>IF(B879&lt;CALCULATIONS!$M$9,-(Alfa1*COS(miia*B879)-Alfa2*COS(miib*B879)),CURRENTY)</f>
        <v>-31.941052073016863</v>
      </c>
      <c r="G879">
        <f t="shared" si="59"/>
        <v>829</v>
      </c>
      <c r="H879">
        <f t="shared" si="57"/>
        <v>8.2899999999998677</v>
      </c>
      <c r="I879" s="13">
        <f>IF(H879&lt;CALCULATIONS!$M$9,Aktina*SIN(epsilon*H879)*COS(D*H879),Aktina*SIN(epsilon*XRONOS)*COS(D*XRONOS))</f>
        <v>45.74311691021822</v>
      </c>
      <c r="J879" s="14">
        <f>IF(H879&lt;CALCULATIONS!$M$9,Aktina*COS(epsilon*H879)*COS(D*H879),Aktina*COS(epsilon*XRONOS)*COS(D*XRONOS))</f>
        <v>-11.507920874332966</v>
      </c>
    </row>
    <row r="880" spans="1:10">
      <c r="A880">
        <f t="shared" si="58"/>
        <v>830</v>
      </c>
      <c r="B880">
        <f t="shared" si="56"/>
        <v>8.2999999999998675</v>
      </c>
      <c r="C880" s="13">
        <f>IF(B880&lt;CALCULATIONS!$M$9,Alfa1*SIN(miia*B880)-Alfa2*SIN(miib*B880),CURRENTX)</f>
        <v>-56.297913514466224</v>
      </c>
      <c r="D880" s="14">
        <f>IF(B880&lt;CALCULATIONS!$M$9,-(Alfa1*COS(miia*B880)-Alfa2*COS(miib*B880)),CURRENTY)</f>
        <v>-31.941052073016863</v>
      </c>
      <c r="G880">
        <f t="shared" si="59"/>
        <v>830</v>
      </c>
      <c r="H880">
        <f t="shared" si="57"/>
        <v>8.2999999999998675</v>
      </c>
      <c r="I880" s="13">
        <f>IF(H880&lt;CALCULATIONS!$M$9,Aktina*SIN(epsilon*H880)*COS(D*H880),Aktina*SIN(epsilon*XRONOS)*COS(D*XRONOS))</f>
        <v>45.74311691021822</v>
      </c>
      <c r="J880" s="14">
        <f>IF(H880&lt;CALCULATIONS!$M$9,Aktina*COS(epsilon*H880)*COS(D*H880),Aktina*COS(epsilon*XRONOS)*COS(D*XRONOS))</f>
        <v>-11.507920874332966</v>
      </c>
    </row>
    <row r="881" spans="1:10">
      <c r="A881">
        <f t="shared" si="58"/>
        <v>831</v>
      </c>
      <c r="B881">
        <f t="shared" si="56"/>
        <v>8.3099999999998673</v>
      </c>
      <c r="C881" s="13">
        <f>IF(B881&lt;CALCULATIONS!$M$9,Alfa1*SIN(miia*B881)-Alfa2*SIN(miib*B881),CURRENTX)</f>
        <v>-56.297913514466224</v>
      </c>
      <c r="D881" s="14">
        <f>IF(B881&lt;CALCULATIONS!$M$9,-(Alfa1*COS(miia*B881)-Alfa2*COS(miib*B881)),CURRENTY)</f>
        <v>-31.941052073016863</v>
      </c>
      <c r="G881">
        <f t="shared" si="59"/>
        <v>831</v>
      </c>
      <c r="H881">
        <f t="shared" si="57"/>
        <v>8.3099999999998673</v>
      </c>
      <c r="I881" s="13">
        <f>IF(H881&lt;CALCULATIONS!$M$9,Aktina*SIN(epsilon*H881)*COS(D*H881),Aktina*SIN(epsilon*XRONOS)*COS(D*XRONOS))</f>
        <v>45.74311691021822</v>
      </c>
      <c r="J881" s="14">
        <f>IF(H881&lt;CALCULATIONS!$M$9,Aktina*COS(epsilon*H881)*COS(D*H881),Aktina*COS(epsilon*XRONOS)*COS(D*XRONOS))</f>
        <v>-11.507920874332966</v>
      </c>
    </row>
    <row r="882" spans="1:10">
      <c r="A882">
        <f t="shared" si="58"/>
        <v>832</v>
      </c>
      <c r="B882">
        <f t="shared" si="56"/>
        <v>8.3199999999998671</v>
      </c>
      <c r="C882" s="13">
        <f>IF(B882&lt;CALCULATIONS!$M$9,Alfa1*SIN(miia*B882)-Alfa2*SIN(miib*B882),CURRENTX)</f>
        <v>-56.297913514466224</v>
      </c>
      <c r="D882" s="14">
        <f>IF(B882&lt;CALCULATIONS!$M$9,-(Alfa1*COS(miia*B882)-Alfa2*COS(miib*B882)),CURRENTY)</f>
        <v>-31.941052073016863</v>
      </c>
      <c r="G882">
        <f t="shared" si="59"/>
        <v>832</v>
      </c>
      <c r="H882">
        <f t="shared" si="57"/>
        <v>8.3199999999998671</v>
      </c>
      <c r="I882" s="13">
        <f>IF(H882&lt;CALCULATIONS!$M$9,Aktina*SIN(epsilon*H882)*COS(D*H882),Aktina*SIN(epsilon*XRONOS)*COS(D*XRONOS))</f>
        <v>45.74311691021822</v>
      </c>
      <c r="J882" s="14">
        <f>IF(H882&lt;CALCULATIONS!$M$9,Aktina*COS(epsilon*H882)*COS(D*H882),Aktina*COS(epsilon*XRONOS)*COS(D*XRONOS))</f>
        <v>-11.507920874332966</v>
      </c>
    </row>
    <row r="883" spans="1:10">
      <c r="A883">
        <f t="shared" si="58"/>
        <v>833</v>
      </c>
      <c r="B883">
        <f t="shared" ref="B883:B910" si="60">B882+dt</f>
        <v>8.3299999999998668</v>
      </c>
      <c r="C883" s="13">
        <f>IF(B883&lt;CALCULATIONS!$M$9,Alfa1*SIN(miia*B883)-Alfa2*SIN(miib*B883),CURRENTX)</f>
        <v>-56.297913514466224</v>
      </c>
      <c r="D883" s="14">
        <f>IF(B883&lt;CALCULATIONS!$M$9,-(Alfa1*COS(miia*B883)-Alfa2*COS(miib*B883)),CURRENTY)</f>
        <v>-31.941052073016863</v>
      </c>
      <c r="G883">
        <f t="shared" si="59"/>
        <v>833</v>
      </c>
      <c r="H883">
        <f t="shared" ref="H883:H910" si="61">H882+dt</f>
        <v>8.3299999999998668</v>
      </c>
      <c r="I883" s="13">
        <f>IF(H883&lt;CALCULATIONS!$M$9,Aktina*SIN(epsilon*H883)*COS(D*H883),Aktina*SIN(epsilon*XRONOS)*COS(D*XRONOS))</f>
        <v>45.74311691021822</v>
      </c>
      <c r="J883" s="14">
        <f>IF(H883&lt;CALCULATIONS!$M$9,Aktina*COS(epsilon*H883)*COS(D*H883),Aktina*COS(epsilon*XRONOS)*COS(D*XRONOS))</f>
        <v>-11.507920874332966</v>
      </c>
    </row>
    <row r="884" spans="1:10">
      <c r="A884">
        <f t="shared" ref="A884:A910" si="62">A883+1</f>
        <v>834</v>
      </c>
      <c r="B884">
        <f t="shared" si="60"/>
        <v>8.3399999999998666</v>
      </c>
      <c r="C884" s="13">
        <f>IF(B884&lt;CALCULATIONS!$M$9,Alfa1*SIN(miia*B884)-Alfa2*SIN(miib*B884),CURRENTX)</f>
        <v>-56.297913514466224</v>
      </c>
      <c r="D884" s="14">
        <f>IF(B884&lt;CALCULATIONS!$M$9,-(Alfa1*COS(miia*B884)-Alfa2*COS(miib*B884)),CURRENTY)</f>
        <v>-31.941052073016863</v>
      </c>
      <c r="G884">
        <f t="shared" ref="G884:G910" si="63">G883+1</f>
        <v>834</v>
      </c>
      <c r="H884">
        <f t="shared" si="61"/>
        <v>8.3399999999998666</v>
      </c>
      <c r="I884" s="13">
        <f>IF(H884&lt;CALCULATIONS!$M$9,Aktina*SIN(epsilon*H884)*COS(D*H884),Aktina*SIN(epsilon*XRONOS)*COS(D*XRONOS))</f>
        <v>45.74311691021822</v>
      </c>
      <c r="J884" s="14">
        <f>IF(H884&lt;CALCULATIONS!$M$9,Aktina*COS(epsilon*H884)*COS(D*H884),Aktina*COS(epsilon*XRONOS)*COS(D*XRONOS))</f>
        <v>-11.507920874332966</v>
      </c>
    </row>
    <row r="885" spans="1:10">
      <c r="A885">
        <f t="shared" si="62"/>
        <v>835</v>
      </c>
      <c r="B885">
        <f t="shared" si="60"/>
        <v>8.3499999999998664</v>
      </c>
      <c r="C885" s="13">
        <f>IF(B885&lt;CALCULATIONS!$M$9,Alfa1*SIN(miia*B885)-Alfa2*SIN(miib*B885),CURRENTX)</f>
        <v>-56.297913514466224</v>
      </c>
      <c r="D885" s="14">
        <f>IF(B885&lt;CALCULATIONS!$M$9,-(Alfa1*COS(miia*B885)-Alfa2*COS(miib*B885)),CURRENTY)</f>
        <v>-31.941052073016863</v>
      </c>
      <c r="G885">
        <f t="shared" si="63"/>
        <v>835</v>
      </c>
      <c r="H885">
        <f t="shared" si="61"/>
        <v>8.3499999999998664</v>
      </c>
      <c r="I885" s="13">
        <f>IF(H885&lt;CALCULATIONS!$M$9,Aktina*SIN(epsilon*H885)*COS(D*H885),Aktina*SIN(epsilon*XRONOS)*COS(D*XRONOS))</f>
        <v>45.74311691021822</v>
      </c>
      <c r="J885" s="14">
        <f>IF(H885&lt;CALCULATIONS!$M$9,Aktina*COS(epsilon*H885)*COS(D*H885),Aktina*COS(epsilon*XRONOS)*COS(D*XRONOS))</f>
        <v>-11.507920874332966</v>
      </c>
    </row>
    <row r="886" spans="1:10">
      <c r="A886">
        <f t="shared" si="62"/>
        <v>836</v>
      </c>
      <c r="B886">
        <f t="shared" si="60"/>
        <v>8.3599999999998662</v>
      </c>
      <c r="C886" s="13">
        <f>IF(B886&lt;CALCULATIONS!$M$9,Alfa1*SIN(miia*B886)-Alfa2*SIN(miib*B886),CURRENTX)</f>
        <v>-56.297913514466224</v>
      </c>
      <c r="D886" s="14">
        <f>IF(B886&lt;CALCULATIONS!$M$9,-(Alfa1*COS(miia*B886)-Alfa2*COS(miib*B886)),CURRENTY)</f>
        <v>-31.941052073016863</v>
      </c>
      <c r="G886">
        <f t="shared" si="63"/>
        <v>836</v>
      </c>
      <c r="H886">
        <f t="shared" si="61"/>
        <v>8.3599999999998662</v>
      </c>
      <c r="I886" s="13">
        <f>IF(H886&lt;CALCULATIONS!$M$9,Aktina*SIN(epsilon*H886)*COS(D*H886),Aktina*SIN(epsilon*XRONOS)*COS(D*XRONOS))</f>
        <v>45.74311691021822</v>
      </c>
      <c r="J886" s="14">
        <f>IF(H886&lt;CALCULATIONS!$M$9,Aktina*COS(epsilon*H886)*COS(D*H886),Aktina*COS(epsilon*XRONOS)*COS(D*XRONOS))</f>
        <v>-11.507920874332966</v>
      </c>
    </row>
    <row r="887" spans="1:10">
      <c r="A887">
        <f t="shared" si="62"/>
        <v>837</v>
      </c>
      <c r="B887">
        <f t="shared" si="60"/>
        <v>8.369999999999866</v>
      </c>
      <c r="C887" s="13">
        <f>IF(B887&lt;CALCULATIONS!$M$9,Alfa1*SIN(miia*B887)-Alfa2*SIN(miib*B887),CURRENTX)</f>
        <v>-56.297913514466224</v>
      </c>
      <c r="D887" s="14">
        <f>IF(B887&lt;CALCULATIONS!$M$9,-(Alfa1*COS(miia*B887)-Alfa2*COS(miib*B887)),CURRENTY)</f>
        <v>-31.941052073016863</v>
      </c>
      <c r="G887">
        <f t="shared" si="63"/>
        <v>837</v>
      </c>
      <c r="H887">
        <f t="shared" si="61"/>
        <v>8.369999999999866</v>
      </c>
      <c r="I887" s="13">
        <f>IF(H887&lt;CALCULATIONS!$M$9,Aktina*SIN(epsilon*H887)*COS(D*H887),Aktina*SIN(epsilon*XRONOS)*COS(D*XRONOS))</f>
        <v>45.74311691021822</v>
      </c>
      <c r="J887" s="14">
        <f>IF(H887&lt;CALCULATIONS!$M$9,Aktina*COS(epsilon*H887)*COS(D*H887),Aktina*COS(epsilon*XRONOS)*COS(D*XRONOS))</f>
        <v>-11.507920874332966</v>
      </c>
    </row>
    <row r="888" spans="1:10">
      <c r="A888">
        <f t="shared" si="62"/>
        <v>838</v>
      </c>
      <c r="B888">
        <f t="shared" si="60"/>
        <v>8.3799999999998658</v>
      </c>
      <c r="C888" s="13">
        <f>IF(B888&lt;CALCULATIONS!$M$9,Alfa1*SIN(miia*B888)-Alfa2*SIN(miib*B888),CURRENTX)</f>
        <v>-56.297913514466224</v>
      </c>
      <c r="D888" s="14">
        <f>IF(B888&lt;CALCULATIONS!$M$9,-(Alfa1*COS(miia*B888)-Alfa2*COS(miib*B888)),CURRENTY)</f>
        <v>-31.941052073016863</v>
      </c>
      <c r="G888">
        <f t="shared" si="63"/>
        <v>838</v>
      </c>
      <c r="H888">
        <f t="shared" si="61"/>
        <v>8.3799999999998658</v>
      </c>
      <c r="I888" s="13">
        <f>IF(H888&lt;CALCULATIONS!$M$9,Aktina*SIN(epsilon*H888)*COS(D*H888),Aktina*SIN(epsilon*XRONOS)*COS(D*XRONOS))</f>
        <v>45.74311691021822</v>
      </c>
      <c r="J888" s="14">
        <f>IF(H888&lt;CALCULATIONS!$M$9,Aktina*COS(epsilon*H888)*COS(D*H888),Aktina*COS(epsilon*XRONOS)*COS(D*XRONOS))</f>
        <v>-11.507920874332966</v>
      </c>
    </row>
    <row r="889" spans="1:10">
      <c r="A889">
        <f t="shared" si="62"/>
        <v>839</v>
      </c>
      <c r="B889">
        <f t="shared" si="60"/>
        <v>8.3899999999998656</v>
      </c>
      <c r="C889" s="13">
        <f>IF(B889&lt;CALCULATIONS!$M$9,Alfa1*SIN(miia*B889)-Alfa2*SIN(miib*B889),CURRENTX)</f>
        <v>-56.297913514466224</v>
      </c>
      <c r="D889" s="14">
        <f>IF(B889&lt;CALCULATIONS!$M$9,-(Alfa1*COS(miia*B889)-Alfa2*COS(miib*B889)),CURRENTY)</f>
        <v>-31.941052073016863</v>
      </c>
      <c r="G889">
        <f t="shared" si="63"/>
        <v>839</v>
      </c>
      <c r="H889">
        <f t="shared" si="61"/>
        <v>8.3899999999998656</v>
      </c>
      <c r="I889" s="13">
        <f>IF(H889&lt;CALCULATIONS!$M$9,Aktina*SIN(epsilon*H889)*COS(D*H889),Aktina*SIN(epsilon*XRONOS)*COS(D*XRONOS))</f>
        <v>45.74311691021822</v>
      </c>
      <c r="J889" s="14">
        <f>IF(H889&lt;CALCULATIONS!$M$9,Aktina*COS(epsilon*H889)*COS(D*H889),Aktina*COS(epsilon*XRONOS)*COS(D*XRONOS))</f>
        <v>-11.507920874332966</v>
      </c>
    </row>
    <row r="890" spans="1:10">
      <c r="A890">
        <f t="shared" si="62"/>
        <v>840</v>
      </c>
      <c r="B890">
        <f t="shared" si="60"/>
        <v>8.3999999999998654</v>
      </c>
      <c r="C890" s="13">
        <f>IF(B890&lt;CALCULATIONS!$M$9,Alfa1*SIN(miia*B890)-Alfa2*SIN(miib*B890),CURRENTX)</f>
        <v>-56.297913514466224</v>
      </c>
      <c r="D890" s="14">
        <f>IF(B890&lt;CALCULATIONS!$M$9,-(Alfa1*COS(miia*B890)-Alfa2*COS(miib*B890)),CURRENTY)</f>
        <v>-31.941052073016863</v>
      </c>
      <c r="G890">
        <f t="shared" si="63"/>
        <v>840</v>
      </c>
      <c r="H890">
        <f t="shared" si="61"/>
        <v>8.3999999999998654</v>
      </c>
      <c r="I890" s="13">
        <f>IF(H890&lt;CALCULATIONS!$M$9,Aktina*SIN(epsilon*H890)*COS(D*H890),Aktina*SIN(epsilon*XRONOS)*COS(D*XRONOS))</f>
        <v>45.74311691021822</v>
      </c>
      <c r="J890" s="14">
        <f>IF(H890&lt;CALCULATIONS!$M$9,Aktina*COS(epsilon*H890)*COS(D*H890),Aktina*COS(epsilon*XRONOS)*COS(D*XRONOS))</f>
        <v>-11.507920874332966</v>
      </c>
    </row>
    <row r="891" spans="1:10">
      <c r="A891">
        <f t="shared" si="62"/>
        <v>841</v>
      </c>
      <c r="B891">
        <f t="shared" si="60"/>
        <v>8.4099999999998651</v>
      </c>
      <c r="C891" s="13">
        <f>IF(B891&lt;CALCULATIONS!$M$9,Alfa1*SIN(miia*B891)-Alfa2*SIN(miib*B891),CURRENTX)</f>
        <v>-56.297913514466224</v>
      </c>
      <c r="D891" s="14">
        <f>IF(B891&lt;CALCULATIONS!$M$9,-(Alfa1*COS(miia*B891)-Alfa2*COS(miib*B891)),CURRENTY)</f>
        <v>-31.941052073016863</v>
      </c>
      <c r="G891">
        <f t="shared" si="63"/>
        <v>841</v>
      </c>
      <c r="H891">
        <f t="shared" si="61"/>
        <v>8.4099999999998651</v>
      </c>
      <c r="I891" s="13">
        <f>IF(H891&lt;CALCULATIONS!$M$9,Aktina*SIN(epsilon*H891)*COS(D*H891),Aktina*SIN(epsilon*XRONOS)*COS(D*XRONOS))</f>
        <v>45.74311691021822</v>
      </c>
      <c r="J891" s="14">
        <f>IF(H891&lt;CALCULATIONS!$M$9,Aktina*COS(epsilon*H891)*COS(D*H891),Aktina*COS(epsilon*XRONOS)*COS(D*XRONOS))</f>
        <v>-11.507920874332966</v>
      </c>
    </row>
    <row r="892" spans="1:10">
      <c r="A892">
        <f t="shared" si="62"/>
        <v>842</v>
      </c>
      <c r="B892">
        <f t="shared" si="60"/>
        <v>8.4199999999998649</v>
      </c>
      <c r="C892" s="13">
        <f>IF(B892&lt;CALCULATIONS!$M$9,Alfa1*SIN(miia*B892)-Alfa2*SIN(miib*B892),CURRENTX)</f>
        <v>-56.297913514466224</v>
      </c>
      <c r="D892" s="14">
        <f>IF(B892&lt;CALCULATIONS!$M$9,-(Alfa1*COS(miia*B892)-Alfa2*COS(miib*B892)),CURRENTY)</f>
        <v>-31.941052073016863</v>
      </c>
      <c r="G892">
        <f t="shared" si="63"/>
        <v>842</v>
      </c>
      <c r="H892">
        <f t="shared" si="61"/>
        <v>8.4199999999998649</v>
      </c>
      <c r="I892" s="13">
        <f>IF(H892&lt;CALCULATIONS!$M$9,Aktina*SIN(epsilon*H892)*COS(D*H892),Aktina*SIN(epsilon*XRONOS)*COS(D*XRONOS))</f>
        <v>45.74311691021822</v>
      </c>
      <c r="J892" s="14">
        <f>IF(H892&lt;CALCULATIONS!$M$9,Aktina*COS(epsilon*H892)*COS(D*H892),Aktina*COS(epsilon*XRONOS)*COS(D*XRONOS))</f>
        <v>-11.507920874332966</v>
      </c>
    </row>
    <row r="893" spans="1:10">
      <c r="A893">
        <f t="shared" si="62"/>
        <v>843</v>
      </c>
      <c r="B893">
        <f t="shared" si="60"/>
        <v>8.4299999999998647</v>
      </c>
      <c r="C893" s="13">
        <f>IF(B893&lt;CALCULATIONS!$M$9,Alfa1*SIN(miia*B893)-Alfa2*SIN(miib*B893),CURRENTX)</f>
        <v>-56.297913514466224</v>
      </c>
      <c r="D893" s="14">
        <f>IF(B893&lt;CALCULATIONS!$M$9,-(Alfa1*COS(miia*B893)-Alfa2*COS(miib*B893)),CURRENTY)</f>
        <v>-31.941052073016863</v>
      </c>
      <c r="G893">
        <f t="shared" si="63"/>
        <v>843</v>
      </c>
      <c r="H893">
        <f t="shared" si="61"/>
        <v>8.4299999999998647</v>
      </c>
      <c r="I893" s="13">
        <f>IF(H893&lt;CALCULATIONS!$M$9,Aktina*SIN(epsilon*H893)*COS(D*H893),Aktina*SIN(epsilon*XRONOS)*COS(D*XRONOS))</f>
        <v>45.74311691021822</v>
      </c>
      <c r="J893" s="14">
        <f>IF(H893&lt;CALCULATIONS!$M$9,Aktina*COS(epsilon*H893)*COS(D*H893),Aktina*COS(epsilon*XRONOS)*COS(D*XRONOS))</f>
        <v>-11.507920874332966</v>
      </c>
    </row>
    <row r="894" spans="1:10">
      <c r="A894">
        <f t="shared" si="62"/>
        <v>844</v>
      </c>
      <c r="B894">
        <f t="shared" si="60"/>
        <v>8.4399999999998645</v>
      </c>
      <c r="C894" s="13">
        <f>IF(B894&lt;CALCULATIONS!$M$9,Alfa1*SIN(miia*B894)-Alfa2*SIN(miib*B894),CURRENTX)</f>
        <v>-56.297913514466224</v>
      </c>
      <c r="D894" s="14">
        <f>IF(B894&lt;CALCULATIONS!$M$9,-(Alfa1*COS(miia*B894)-Alfa2*COS(miib*B894)),CURRENTY)</f>
        <v>-31.941052073016863</v>
      </c>
      <c r="G894">
        <f t="shared" si="63"/>
        <v>844</v>
      </c>
      <c r="H894">
        <f t="shared" si="61"/>
        <v>8.4399999999998645</v>
      </c>
      <c r="I894" s="13">
        <f>IF(H894&lt;CALCULATIONS!$M$9,Aktina*SIN(epsilon*H894)*COS(D*H894),Aktina*SIN(epsilon*XRONOS)*COS(D*XRONOS))</f>
        <v>45.74311691021822</v>
      </c>
      <c r="J894" s="14">
        <f>IF(H894&lt;CALCULATIONS!$M$9,Aktina*COS(epsilon*H894)*COS(D*H894),Aktina*COS(epsilon*XRONOS)*COS(D*XRONOS))</f>
        <v>-11.507920874332966</v>
      </c>
    </row>
    <row r="895" spans="1:10">
      <c r="A895">
        <f t="shared" si="62"/>
        <v>845</v>
      </c>
      <c r="B895">
        <f t="shared" si="60"/>
        <v>8.4499999999998643</v>
      </c>
      <c r="C895" s="13">
        <f>IF(B895&lt;CALCULATIONS!$M$9,Alfa1*SIN(miia*B895)-Alfa2*SIN(miib*B895),CURRENTX)</f>
        <v>-56.297913514466224</v>
      </c>
      <c r="D895" s="14">
        <f>IF(B895&lt;CALCULATIONS!$M$9,-(Alfa1*COS(miia*B895)-Alfa2*COS(miib*B895)),CURRENTY)</f>
        <v>-31.941052073016863</v>
      </c>
      <c r="G895">
        <f t="shared" si="63"/>
        <v>845</v>
      </c>
      <c r="H895">
        <f t="shared" si="61"/>
        <v>8.4499999999998643</v>
      </c>
      <c r="I895" s="13">
        <f>IF(H895&lt;CALCULATIONS!$M$9,Aktina*SIN(epsilon*H895)*COS(D*H895),Aktina*SIN(epsilon*XRONOS)*COS(D*XRONOS))</f>
        <v>45.74311691021822</v>
      </c>
      <c r="J895" s="14">
        <f>IF(H895&lt;CALCULATIONS!$M$9,Aktina*COS(epsilon*H895)*COS(D*H895),Aktina*COS(epsilon*XRONOS)*COS(D*XRONOS))</f>
        <v>-11.507920874332966</v>
      </c>
    </row>
    <row r="896" spans="1:10">
      <c r="A896">
        <f t="shared" si="62"/>
        <v>846</v>
      </c>
      <c r="B896">
        <f t="shared" si="60"/>
        <v>8.4599999999998641</v>
      </c>
      <c r="C896" s="13">
        <f>IF(B896&lt;CALCULATIONS!$M$9,Alfa1*SIN(miia*B896)-Alfa2*SIN(miib*B896),CURRENTX)</f>
        <v>-56.297913514466224</v>
      </c>
      <c r="D896" s="14">
        <f>IF(B896&lt;CALCULATIONS!$M$9,-(Alfa1*COS(miia*B896)-Alfa2*COS(miib*B896)),CURRENTY)</f>
        <v>-31.941052073016863</v>
      </c>
      <c r="G896">
        <f t="shared" si="63"/>
        <v>846</v>
      </c>
      <c r="H896">
        <f t="shared" si="61"/>
        <v>8.4599999999998641</v>
      </c>
      <c r="I896" s="13">
        <f>IF(H896&lt;CALCULATIONS!$M$9,Aktina*SIN(epsilon*H896)*COS(D*H896),Aktina*SIN(epsilon*XRONOS)*COS(D*XRONOS))</f>
        <v>45.74311691021822</v>
      </c>
      <c r="J896" s="14">
        <f>IF(H896&lt;CALCULATIONS!$M$9,Aktina*COS(epsilon*H896)*COS(D*H896),Aktina*COS(epsilon*XRONOS)*COS(D*XRONOS))</f>
        <v>-11.507920874332966</v>
      </c>
    </row>
    <row r="897" spans="1:10">
      <c r="A897">
        <f t="shared" si="62"/>
        <v>847</v>
      </c>
      <c r="B897">
        <f t="shared" si="60"/>
        <v>8.4699999999998639</v>
      </c>
      <c r="C897" s="13">
        <f>IF(B897&lt;CALCULATIONS!$M$9,Alfa1*SIN(miia*B897)-Alfa2*SIN(miib*B897),CURRENTX)</f>
        <v>-56.297913514466224</v>
      </c>
      <c r="D897" s="14">
        <f>IF(B897&lt;CALCULATIONS!$M$9,-(Alfa1*COS(miia*B897)-Alfa2*COS(miib*B897)),CURRENTY)</f>
        <v>-31.941052073016863</v>
      </c>
      <c r="G897">
        <f t="shared" si="63"/>
        <v>847</v>
      </c>
      <c r="H897">
        <f t="shared" si="61"/>
        <v>8.4699999999998639</v>
      </c>
      <c r="I897" s="13">
        <f>IF(H897&lt;CALCULATIONS!$M$9,Aktina*SIN(epsilon*H897)*COS(D*H897),Aktina*SIN(epsilon*XRONOS)*COS(D*XRONOS))</f>
        <v>45.74311691021822</v>
      </c>
      <c r="J897" s="14">
        <f>IF(H897&lt;CALCULATIONS!$M$9,Aktina*COS(epsilon*H897)*COS(D*H897),Aktina*COS(epsilon*XRONOS)*COS(D*XRONOS))</f>
        <v>-11.507920874332966</v>
      </c>
    </row>
    <row r="898" spans="1:10">
      <c r="A898">
        <f t="shared" si="62"/>
        <v>848</v>
      </c>
      <c r="B898">
        <f t="shared" si="60"/>
        <v>8.4799999999998636</v>
      </c>
      <c r="C898" s="13">
        <f>IF(B898&lt;CALCULATIONS!$M$9,Alfa1*SIN(miia*B898)-Alfa2*SIN(miib*B898),CURRENTX)</f>
        <v>-56.297913514466224</v>
      </c>
      <c r="D898" s="14">
        <f>IF(B898&lt;CALCULATIONS!$M$9,-(Alfa1*COS(miia*B898)-Alfa2*COS(miib*B898)),CURRENTY)</f>
        <v>-31.941052073016863</v>
      </c>
      <c r="G898">
        <f t="shared" si="63"/>
        <v>848</v>
      </c>
      <c r="H898">
        <f t="shared" si="61"/>
        <v>8.4799999999998636</v>
      </c>
      <c r="I898" s="13">
        <f>IF(H898&lt;CALCULATIONS!$M$9,Aktina*SIN(epsilon*H898)*COS(D*H898),Aktina*SIN(epsilon*XRONOS)*COS(D*XRONOS))</f>
        <v>45.74311691021822</v>
      </c>
      <c r="J898" s="14">
        <f>IF(H898&lt;CALCULATIONS!$M$9,Aktina*COS(epsilon*H898)*COS(D*H898),Aktina*COS(epsilon*XRONOS)*COS(D*XRONOS))</f>
        <v>-11.507920874332966</v>
      </c>
    </row>
    <row r="899" spans="1:10">
      <c r="A899">
        <f t="shared" si="62"/>
        <v>849</v>
      </c>
      <c r="B899">
        <f t="shared" si="60"/>
        <v>8.4899999999998634</v>
      </c>
      <c r="C899" s="13">
        <f>IF(B899&lt;CALCULATIONS!$M$9,Alfa1*SIN(miia*B899)-Alfa2*SIN(miib*B899),CURRENTX)</f>
        <v>-56.297913514466224</v>
      </c>
      <c r="D899" s="14">
        <f>IF(B899&lt;CALCULATIONS!$M$9,-(Alfa1*COS(miia*B899)-Alfa2*COS(miib*B899)),CURRENTY)</f>
        <v>-31.941052073016863</v>
      </c>
      <c r="G899">
        <f t="shared" si="63"/>
        <v>849</v>
      </c>
      <c r="H899">
        <f t="shared" si="61"/>
        <v>8.4899999999998634</v>
      </c>
      <c r="I899" s="13">
        <f>IF(H899&lt;CALCULATIONS!$M$9,Aktina*SIN(epsilon*H899)*COS(D*H899),Aktina*SIN(epsilon*XRONOS)*COS(D*XRONOS))</f>
        <v>45.74311691021822</v>
      </c>
      <c r="J899" s="14">
        <f>IF(H899&lt;CALCULATIONS!$M$9,Aktina*COS(epsilon*H899)*COS(D*H899),Aktina*COS(epsilon*XRONOS)*COS(D*XRONOS))</f>
        <v>-11.507920874332966</v>
      </c>
    </row>
    <row r="900" spans="1:10">
      <c r="A900">
        <f t="shared" si="62"/>
        <v>850</v>
      </c>
      <c r="B900">
        <f t="shared" si="60"/>
        <v>8.4999999999998632</v>
      </c>
      <c r="C900" s="13">
        <f>IF(B900&lt;CALCULATIONS!$M$9,Alfa1*SIN(miia*B900)-Alfa2*SIN(miib*B900),CURRENTX)</f>
        <v>-56.297913514466224</v>
      </c>
      <c r="D900" s="14">
        <f>IF(B900&lt;CALCULATIONS!$M$9,-(Alfa1*COS(miia*B900)-Alfa2*COS(miib*B900)),CURRENTY)</f>
        <v>-31.941052073016863</v>
      </c>
      <c r="G900">
        <f t="shared" si="63"/>
        <v>850</v>
      </c>
      <c r="H900">
        <f t="shared" si="61"/>
        <v>8.4999999999998632</v>
      </c>
      <c r="I900" s="13">
        <f>IF(H900&lt;CALCULATIONS!$M$9,Aktina*SIN(epsilon*H900)*COS(D*H900),Aktina*SIN(epsilon*XRONOS)*COS(D*XRONOS))</f>
        <v>45.74311691021822</v>
      </c>
      <c r="J900" s="14">
        <f>IF(H900&lt;CALCULATIONS!$M$9,Aktina*COS(epsilon*H900)*COS(D*H900),Aktina*COS(epsilon*XRONOS)*COS(D*XRONOS))</f>
        <v>-11.507920874332966</v>
      </c>
    </row>
    <row r="901" spans="1:10">
      <c r="A901">
        <f t="shared" si="62"/>
        <v>851</v>
      </c>
      <c r="B901">
        <f t="shared" si="60"/>
        <v>8.509999999999863</v>
      </c>
      <c r="C901" s="13">
        <f>IF(B901&lt;CALCULATIONS!$M$9,Alfa1*SIN(miia*B901)-Alfa2*SIN(miib*B901),CURRENTX)</f>
        <v>-56.297913514466224</v>
      </c>
      <c r="D901" s="14">
        <f>IF(B901&lt;CALCULATIONS!$M$9,-(Alfa1*COS(miia*B901)-Alfa2*COS(miib*B901)),CURRENTY)</f>
        <v>-31.941052073016863</v>
      </c>
      <c r="G901">
        <f t="shared" si="63"/>
        <v>851</v>
      </c>
      <c r="H901">
        <f t="shared" si="61"/>
        <v>8.509999999999863</v>
      </c>
      <c r="I901" s="13">
        <f>IF(H901&lt;CALCULATIONS!$M$9,Aktina*SIN(epsilon*H901)*COS(D*H901),Aktina*SIN(epsilon*XRONOS)*COS(D*XRONOS))</f>
        <v>45.74311691021822</v>
      </c>
      <c r="J901" s="14">
        <f>IF(H901&lt;CALCULATIONS!$M$9,Aktina*COS(epsilon*H901)*COS(D*H901),Aktina*COS(epsilon*XRONOS)*COS(D*XRONOS))</f>
        <v>-11.507920874332966</v>
      </c>
    </row>
    <row r="902" spans="1:10">
      <c r="A902">
        <f t="shared" si="62"/>
        <v>852</v>
      </c>
      <c r="B902">
        <f t="shared" si="60"/>
        <v>8.5199999999998628</v>
      </c>
      <c r="C902" s="13">
        <f>IF(B902&lt;CALCULATIONS!$M$9,Alfa1*SIN(miia*B902)-Alfa2*SIN(miib*B902),CURRENTX)</f>
        <v>-56.297913514466224</v>
      </c>
      <c r="D902" s="14">
        <f>IF(B902&lt;CALCULATIONS!$M$9,-(Alfa1*COS(miia*B902)-Alfa2*COS(miib*B902)),CURRENTY)</f>
        <v>-31.941052073016863</v>
      </c>
      <c r="G902">
        <f t="shared" si="63"/>
        <v>852</v>
      </c>
      <c r="H902">
        <f t="shared" si="61"/>
        <v>8.5199999999998628</v>
      </c>
      <c r="I902" s="13">
        <f>IF(H902&lt;CALCULATIONS!$M$9,Aktina*SIN(epsilon*H902)*COS(D*H902),Aktina*SIN(epsilon*XRONOS)*COS(D*XRONOS))</f>
        <v>45.74311691021822</v>
      </c>
      <c r="J902" s="14">
        <f>IF(H902&lt;CALCULATIONS!$M$9,Aktina*COS(epsilon*H902)*COS(D*H902),Aktina*COS(epsilon*XRONOS)*COS(D*XRONOS))</f>
        <v>-11.507920874332966</v>
      </c>
    </row>
    <row r="903" spans="1:10">
      <c r="A903">
        <f t="shared" si="62"/>
        <v>853</v>
      </c>
      <c r="B903">
        <f t="shared" si="60"/>
        <v>8.5299999999998626</v>
      </c>
      <c r="C903" s="13">
        <f>IF(B903&lt;CALCULATIONS!$M$9,Alfa1*SIN(miia*B903)-Alfa2*SIN(miib*B903),CURRENTX)</f>
        <v>-56.297913514466224</v>
      </c>
      <c r="D903" s="14">
        <f>IF(B903&lt;CALCULATIONS!$M$9,-(Alfa1*COS(miia*B903)-Alfa2*COS(miib*B903)),CURRENTY)</f>
        <v>-31.941052073016863</v>
      </c>
      <c r="G903">
        <f t="shared" si="63"/>
        <v>853</v>
      </c>
      <c r="H903">
        <f t="shared" si="61"/>
        <v>8.5299999999998626</v>
      </c>
      <c r="I903" s="13">
        <f>IF(H903&lt;CALCULATIONS!$M$9,Aktina*SIN(epsilon*H903)*COS(D*H903),Aktina*SIN(epsilon*XRONOS)*COS(D*XRONOS))</f>
        <v>45.74311691021822</v>
      </c>
      <c r="J903" s="14">
        <f>IF(H903&lt;CALCULATIONS!$M$9,Aktina*COS(epsilon*H903)*COS(D*H903),Aktina*COS(epsilon*XRONOS)*COS(D*XRONOS))</f>
        <v>-11.507920874332966</v>
      </c>
    </row>
    <row r="904" spans="1:10">
      <c r="A904">
        <f t="shared" si="62"/>
        <v>854</v>
      </c>
      <c r="B904">
        <f t="shared" si="60"/>
        <v>8.5399999999998624</v>
      </c>
      <c r="C904" s="13">
        <f>IF(B904&lt;CALCULATIONS!$M$9,Alfa1*SIN(miia*B904)-Alfa2*SIN(miib*B904),CURRENTX)</f>
        <v>-56.297913514466224</v>
      </c>
      <c r="D904" s="14">
        <f>IF(B904&lt;CALCULATIONS!$M$9,-(Alfa1*COS(miia*B904)-Alfa2*COS(miib*B904)),CURRENTY)</f>
        <v>-31.941052073016863</v>
      </c>
      <c r="G904">
        <f t="shared" si="63"/>
        <v>854</v>
      </c>
      <c r="H904">
        <f t="shared" si="61"/>
        <v>8.5399999999998624</v>
      </c>
      <c r="I904" s="13">
        <f>IF(H904&lt;CALCULATIONS!$M$9,Aktina*SIN(epsilon*H904)*COS(D*H904),Aktina*SIN(epsilon*XRONOS)*COS(D*XRONOS))</f>
        <v>45.74311691021822</v>
      </c>
      <c r="J904" s="14">
        <f>IF(H904&lt;CALCULATIONS!$M$9,Aktina*COS(epsilon*H904)*COS(D*H904),Aktina*COS(epsilon*XRONOS)*COS(D*XRONOS))</f>
        <v>-11.507920874332966</v>
      </c>
    </row>
    <row r="905" spans="1:10">
      <c r="A905">
        <f t="shared" si="62"/>
        <v>855</v>
      </c>
      <c r="B905">
        <f t="shared" si="60"/>
        <v>8.5499999999998622</v>
      </c>
      <c r="C905" s="13">
        <f>IF(B905&lt;CALCULATIONS!$M$9,Alfa1*SIN(miia*B905)-Alfa2*SIN(miib*B905),CURRENTX)</f>
        <v>-56.297913514466224</v>
      </c>
      <c r="D905" s="14">
        <f>IF(B905&lt;CALCULATIONS!$M$9,-(Alfa1*COS(miia*B905)-Alfa2*COS(miib*B905)),CURRENTY)</f>
        <v>-31.941052073016863</v>
      </c>
      <c r="G905">
        <f t="shared" si="63"/>
        <v>855</v>
      </c>
      <c r="H905">
        <f t="shared" si="61"/>
        <v>8.5499999999998622</v>
      </c>
      <c r="I905" s="13">
        <f>IF(H905&lt;CALCULATIONS!$M$9,Aktina*SIN(epsilon*H905)*COS(D*H905),Aktina*SIN(epsilon*XRONOS)*COS(D*XRONOS))</f>
        <v>45.74311691021822</v>
      </c>
      <c r="J905" s="14">
        <f>IF(H905&lt;CALCULATIONS!$M$9,Aktina*COS(epsilon*H905)*COS(D*H905),Aktina*COS(epsilon*XRONOS)*COS(D*XRONOS))</f>
        <v>-11.507920874332966</v>
      </c>
    </row>
    <row r="906" spans="1:10">
      <c r="A906">
        <f t="shared" si="62"/>
        <v>856</v>
      </c>
      <c r="B906">
        <f t="shared" si="60"/>
        <v>8.5599999999998619</v>
      </c>
      <c r="C906" s="13">
        <f>IF(B906&lt;CALCULATIONS!$M$9,Alfa1*SIN(miia*B906)-Alfa2*SIN(miib*B906),CURRENTX)</f>
        <v>-56.297913514466224</v>
      </c>
      <c r="D906" s="14">
        <f>IF(B906&lt;CALCULATIONS!$M$9,-(Alfa1*COS(miia*B906)-Alfa2*COS(miib*B906)),CURRENTY)</f>
        <v>-31.941052073016863</v>
      </c>
      <c r="G906">
        <f t="shared" si="63"/>
        <v>856</v>
      </c>
      <c r="H906">
        <f t="shared" si="61"/>
        <v>8.5599999999998619</v>
      </c>
      <c r="I906" s="13">
        <f>IF(H906&lt;CALCULATIONS!$M$9,Aktina*SIN(epsilon*H906)*COS(D*H906),Aktina*SIN(epsilon*XRONOS)*COS(D*XRONOS))</f>
        <v>45.74311691021822</v>
      </c>
      <c r="J906" s="14">
        <f>IF(H906&lt;CALCULATIONS!$M$9,Aktina*COS(epsilon*H906)*COS(D*H906),Aktina*COS(epsilon*XRONOS)*COS(D*XRONOS))</f>
        <v>-11.507920874332966</v>
      </c>
    </row>
    <row r="907" spans="1:10">
      <c r="A907">
        <f t="shared" si="62"/>
        <v>857</v>
      </c>
      <c r="B907">
        <f t="shared" si="60"/>
        <v>8.5699999999998617</v>
      </c>
      <c r="C907" s="13">
        <f>IF(B907&lt;CALCULATIONS!$M$9,Alfa1*SIN(miia*B907)-Alfa2*SIN(miib*B907),CURRENTX)</f>
        <v>-56.297913514466224</v>
      </c>
      <c r="D907" s="14">
        <f>IF(B907&lt;CALCULATIONS!$M$9,-(Alfa1*COS(miia*B907)-Alfa2*COS(miib*B907)),CURRENTY)</f>
        <v>-31.941052073016863</v>
      </c>
      <c r="G907">
        <f t="shared" si="63"/>
        <v>857</v>
      </c>
      <c r="H907">
        <f t="shared" si="61"/>
        <v>8.5699999999998617</v>
      </c>
      <c r="I907" s="13">
        <f>IF(H907&lt;CALCULATIONS!$M$9,Aktina*SIN(epsilon*H907)*COS(D*H907),Aktina*SIN(epsilon*XRONOS)*COS(D*XRONOS))</f>
        <v>45.74311691021822</v>
      </c>
      <c r="J907" s="14">
        <f>IF(H907&lt;CALCULATIONS!$M$9,Aktina*COS(epsilon*H907)*COS(D*H907),Aktina*COS(epsilon*XRONOS)*COS(D*XRONOS))</f>
        <v>-11.507920874332966</v>
      </c>
    </row>
    <row r="908" spans="1:10">
      <c r="A908">
        <f t="shared" si="62"/>
        <v>858</v>
      </c>
      <c r="B908">
        <f t="shared" si="60"/>
        <v>8.5799999999998615</v>
      </c>
      <c r="C908" s="13">
        <f>IF(B908&lt;CALCULATIONS!$M$9,Alfa1*SIN(miia*B908)-Alfa2*SIN(miib*B908),CURRENTX)</f>
        <v>-56.297913514466224</v>
      </c>
      <c r="D908" s="14">
        <f>IF(B908&lt;CALCULATIONS!$M$9,-(Alfa1*COS(miia*B908)-Alfa2*COS(miib*B908)),CURRENTY)</f>
        <v>-31.941052073016863</v>
      </c>
      <c r="G908">
        <f t="shared" si="63"/>
        <v>858</v>
      </c>
      <c r="H908">
        <f t="shared" si="61"/>
        <v>8.5799999999998615</v>
      </c>
      <c r="I908" s="13">
        <f>IF(H908&lt;CALCULATIONS!$M$9,Aktina*SIN(epsilon*H908)*COS(D*H908),Aktina*SIN(epsilon*XRONOS)*COS(D*XRONOS))</f>
        <v>45.74311691021822</v>
      </c>
      <c r="J908" s="14">
        <f>IF(H908&lt;CALCULATIONS!$M$9,Aktina*COS(epsilon*H908)*COS(D*H908),Aktina*COS(epsilon*XRONOS)*COS(D*XRONOS))</f>
        <v>-11.507920874332966</v>
      </c>
    </row>
    <row r="909" spans="1:10">
      <c r="A909">
        <f t="shared" si="62"/>
        <v>859</v>
      </c>
      <c r="B909">
        <f t="shared" si="60"/>
        <v>8.5899999999998613</v>
      </c>
      <c r="C909" s="13">
        <f>IF(B909&lt;CALCULATIONS!$M$9,Alfa1*SIN(miia*B909)-Alfa2*SIN(miib*B909),CURRENTX)</f>
        <v>-56.297913514466224</v>
      </c>
      <c r="D909" s="14">
        <f>IF(B909&lt;CALCULATIONS!$M$9,-(Alfa1*COS(miia*B909)-Alfa2*COS(miib*B909)),CURRENTY)</f>
        <v>-31.941052073016863</v>
      </c>
      <c r="G909">
        <f t="shared" si="63"/>
        <v>859</v>
      </c>
      <c r="H909">
        <f t="shared" si="61"/>
        <v>8.5899999999998613</v>
      </c>
      <c r="I909" s="13">
        <f>IF(H909&lt;CALCULATIONS!$M$9,Aktina*SIN(epsilon*H909)*COS(D*H909),Aktina*SIN(epsilon*XRONOS)*COS(D*XRONOS))</f>
        <v>45.74311691021822</v>
      </c>
      <c r="J909" s="14">
        <f>IF(H909&lt;CALCULATIONS!$M$9,Aktina*COS(epsilon*H909)*COS(D*H909),Aktina*COS(epsilon*XRONOS)*COS(D*XRONOS))</f>
        <v>-11.507920874332966</v>
      </c>
    </row>
    <row r="910" spans="1:10">
      <c r="A910">
        <f t="shared" si="62"/>
        <v>860</v>
      </c>
      <c r="B910">
        <f t="shared" si="60"/>
        <v>8.5999999999998611</v>
      </c>
      <c r="C910" s="13">
        <f>IF(B910&lt;CALCULATIONS!$M$9,Alfa1*SIN(miia*B910)-Alfa2*SIN(miib*B910),CURRENTX)</f>
        <v>-56.297913514466224</v>
      </c>
      <c r="D910" s="14">
        <f>IF(B910&lt;CALCULATIONS!$M$9,-(Alfa1*COS(miia*B910)-Alfa2*COS(miib*B910)),CURRENTY)</f>
        <v>-31.941052073016863</v>
      </c>
      <c r="G910">
        <f t="shared" si="63"/>
        <v>860</v>
      </c>
      <c r="H910">
        <f t="shared" si="61"/>
        <v>8.5999999999998611</v>
      </c>
      <c r="I910" s="13">
        <f>IF(H910&lt;CALCULATIONS!$M$9,Aktina*SIN(epsilon*H910)*COS(D*H910),Aktina*SIN(epsilon*XRONOS)*COS(D*XRONOS))</f>
        <v>45.74311691021822</v>
      </c>
      <c r="J910" s="14">
        <f>IF(H910&lt;CALCULATIONS!$M$9,Aktina*COS(epsilon*H910)*COS(D*H910),Aktina*COS(epsilon*XRONOS)*COS(D*XRONOS))</f>
        <v>-11.507920874332966</v>
      </c>
    </row>
  </sheetData>
  <phoneticPr fontId="1" type="noConversion"/>
  <pageMargins left="0.75" right="0.75" top="1" bottom="1" header="0.5" footer="0.5"/>
  <pageSetup paperSize="0" orientation="portrait" horizontalDpi="0" verticalDpi="0" copies="0"/>
  <headerFooter alignWithMargins="0"/>
  <drawing r:id="rId1"/>
  <legacyDrawing r:id="rId2"/>
  <oleObjects>
    <mc:AlternateContent xmlns:mc="http://schemas.openxmlformats.org/markup-compatibility/2006">
      <mc:Choice Requires="x14">
        <oleObject progId="Equation.3" shapeId="2052" r:id="rId3">
          <objectPr defaultSize="0" autoPict="0" r:id="rId4">
            <anchor moveWithCells="1" sizeWithCells="1">
              <from>
                <xdr:col>1</xdr:col>
                <xdr:colOff>0</xdr:colOff>
                <xdr:row>40</xdr:row>
                <xdr:rowOff>133350</xdr:rowOff>
              </from>
              <to>
                <xdr:col>5</xdr:col>
                <xdr:colOff>361950</xdr:colOff>
                <xdr:row>43</xdr:row>
                <xdr:rowOff>85725</xdr:rowOff>
              </to>
            </anchor>
          </objectPr>
        </oleObject>
      </mc:Choice>
      <mc:Fallback>
        <oleObject progId="Equation.3" shapeId="2052" r:id="rId3"/>
      </mc:Fallback>
    </mc:AlternateContent>
    <mc:AlternateContent xmlns:mc="http://schemas.openxmlformats.org/markup-compatibility/2006">
      <mc:Choice Requires="x14">
        <oleObject progId="Equation.3" shapeId="2053" r:id="rId5">
          <objectPr defaultSize="0" r:id="rId6">
            <anchor moveWithCells="1" sizeWithCells="1">
              <from>
                <xdr:col>2</xdr:col>
                <xdr:colOff>419100</xdr:colOff>
                <xdr:row>43</xdr:row>
                <xdr:rowOff>85725</xdr:rowOff>
              </from>
              <to>
                <xdr:col>9</xdr:col>
                <xdr:colOff>76200</xdr:colOff>
                <xdr:row>47</xdr:row>
                <xdr:rowOff>19050</xdr:rowOff>
              </to>
            </anchor>
          </objectPr>
        </oleObject>
      </mc:Choice>
      <mc:Fallback>
        <oleObject progId="Equation.3" shapeId="2053" r:id="rId5"/>
      </mc:Fallback>
    </mc:AlternateContent>
    <mc:AlternateContent xmlns:mc="http://schemas.openxmlformats.org/markup-compatibility/2006">
      <mc:Choice Requires="x14">
        <oleObject progId="Equation.3" shapeId="2054" r:id="rId7">
          <objectPr defaultSize="0" autoPict="0" r:id="rId8">
            <anchor moveWithCells="1" sizeWithCells="1">
              <from>
                <xdr:col>9</xdr:col>
                <xdr:colOff>28575</xdr:colOff>
                <xdr:row>38</xdr:row>
                <xdr:rowOff>57150</xdr:rowOff>
              </from>
              <to>
                <xdr:col>13</xdr:col>
                <xdr:colOff>552450</xdr:colOff>
                <xdr:row>41</xdr:row>
                <xdr:rowOff>19050</xdr:rowOff>
              </to>
            </anchor>
          </objectPr>
        </oleObject>
      </mc:Choice>
      <mc:Fallback>
        <oleObject progId="Equation.3" shapeId="2054" r:id="rId7"/>
      </mc:Fallback>
    </mc:AlternateContent>
    <mc:AlternateContent xmlns:mc="http://schemas.openxmlformats.org/markup-compatibility/2006">
      <mc:Choice Requires="x14">
        <oleObject progId="Equation.3" shapeId="2061" r:id="rId9">
          <objectPr defaultSize="0" autoPict="0" r:id="rId10">
            <anchor moveWithCells="1" sizeWithCells="1">
              <from>
                <xdr:col>9</xdr:col>
                <xdr:colOff>561975</xdr:colOff>
                <xdr:row>67</xdr:row>
                <xdr:rowOff>114300</xdr:rowOff>
              </from>
              <to>
                <xdr:col>18</xdr:col>
                <xdr:colOff>57150</xdr:colOff>
                <xdr:row>71</xdr:row>
                <xdr:rowOff>38100</xdr:rowOff>
              </to>
            </anchor>
          </objectPr>
        </oleObject>
      </mc:Choice>
      <mc:Fallback>
        <oleObject progId="Equation.3" shapeId="2061" r:id="rId9"/>
      </mc:Fallback>
    </mc:AlternateContent>
    <mc:AlternateContent xmlns:mc="http://schemas.openxmlformats.org/markup-compatibility/2006">
      <mc:Choice Requires="x14">
        <oleObject progId="Equation.3" shapeId="2060" r:id="rId11">
          <objectPr defaultSize="0" autoPict="0" r:id="rId8">
            <anchor moveWithCells="1" sizeWithCells="1">
              <from>
                <xdr:col>10</xdr:col>
                <xdr:colOff>9525</xdr:colOff>
                <xdr:row>65</xdr:row>
                <xdr:rowOff>38100</xdr:rowOff>
              </from>
              <to>
                <xdr:col>14</xdr:col>
                <xdr:colOff>533400</xdr:colOff>
                <xdr:row>67</xdr:row>
                <xdr:rowOff>152400</xdr:rowOff>
              </to>
            </anchor>
          </objectPr>
        </oleObject>
      </mc:Choice>
      <mc:Fallback>
        <oleObject progId="Equation.3" shapeId="2060" r:id="rId11"/>
      </mc:Fallback>
    </mc:AlternateContent>
    <mc:AlternateContent xmlns:mc="http://schemas.openxmlformats.org/markup-compatibility/2006">
      <mc:Choice Requires="x14">
        <oleObject progId="Equation.3" shapeId="2062" r:id="rId12">
          <objectPr defaultSize="0" autoPict="0" r:id="rId13">
            <anchor moveWithCells="1" sizeWithCells="1">
              <from>
                <xdr:col>10</xdr:col>
                <xdr:colOff>333375</xdr:colOff>
                <xdr:row>77</xdr:row>
                <xdr:rowOff>9525</xdr:rowOff>
              </from>
              <to>
                <xdr:col>18</xdr:col>
                <xdr:colOff>438150</xdr:colOff>
                <xdr:row>80</xdr:row>
                <xdr:rowOff>95250</xdr:rowOff>
              </to>
            </anchor>
          </objectPr>
        </oleObject>
      </mc:Choice>
      <mc:Fallback>
        <oleObject progId="Equation.3" shapeId="2062" r:id="rId12"/>
      </mc:Fallback>
    </mc:AlternateContent>
    <mc:AlternateContent xmlns:mc="http://schemas.openxmlformats.org/markup-compatibility/2006">
      <mc:Choice Requires="x14">
        <oleObject progId="Equation.3" shapeId="2063" r:id="rId14">
          <objectPr defaultSize="0" autoPict="0" r:id="rId15">
            <anchor moveWithCells="1" sizeWithCells="1">
              <from>
                <xdr:col>10</xdr:col>
                <xdr:colOff>285750</xdr:colOff>
                <xdr:row>80</xdr:row>
                <xdr:rowOff>66675</xdr:rowOff>
              </from>
              <to>
                <xdr:col>20</xdr:col>
                <xdr:colOff>38100</xdr:colOff>
                <xdr:row>83</xdr:row>
                <xdr:rowOff>152400</xdr:rowOff>
              </to>
            </anchor>
          </objectPr>
        </oleObject>
      </mc:Choice>
      <mc:Fallback>
        <oleObject progId="Equation.3" shapeId="2063" r:id="rId1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66</vt:i4>
      </vt:variant>
    </vt:vector>
  </HeadingPairs>
  <TitlesOfParts>
    <vt:vector size="69" baseType="lpstr">
      <vt:lpstr>CALCULATIONS</vt:lpstr>
      <vt:lpstr>TIME EVOLUTION</vt:lpstr>
      <vt:lpstr>Φύλλο3</vt:lpstr>
      <vt:lpstr>AKATH</vt:lpstr>
      <vt:lpstr>AKATHETOS</vt:lpstr>
      <vt:lpstr>Aktina</vt:lpstr>
      <vt:lpstr>Alfa1</vt:lpstr>
      <vt:lpstr>Alfa1F</vt:lpstr>
      <vt:lpstr>Alfa2</vt:lpstr>
      <vt:lpstr>Alfa2F</vt:lpstr>
      <vt:lpstr>ax_current</vt:lpstr>
      <vt:lpstr>axf</vt:lpstr>
      <vt:lpstr>AXF_2</vt:lpstr>
      <vt:lpstr>ay_current</vt:lpstr>
      <vt:lpstr>ayf</vt:lpstr>
      <vt:lpstr>AYF_2</vt:lpstr>
      <vt:lpstr>CURRENTVX</vt:lpstr>
      <vt:lpstr>CURRENTVY</vt:lpstr>
      <vt:lpstr>CURRENTX</vt:lpstr>
      <vt:lpstr>CURRENTY</vt:lpstr>
      <vt:lpstr>D</vt:lpstr>
      <vt:lpstr>dfi</vt:lpstr>
      <vt:lpstr>Dm</vt:lpstr>
      <vt:lpstr>dt</vt:lpstr>
      <vt:lpstr>epsilon</vt:lpstr>
      <vt:lpstr>F</vt:lpstr>
      <vt:lpstr>F_CURV_R</vt:lpstr>
      <vt:lpstr>F_Kx</vt:lpstr>
      <vt:lpstr>F_ky</vt:lpstr>
      <vt:lpstr>FCUR_X</vt:lpstr>
      <vt:lpstr>FCUR_Y</vt:lpstr>
      <vt:lpstr>Fcurrent_vy</vt:lpstr>
      <vt:lpstr>Fcurrent_x</vt:lpstr>
      <vt:lpstr>Fcurrentvx</vt:lpstr>
      <vt:lpstr>Fcurrenty</vt:lpstr>
      <vt:lpstr>FCURV</vt:lpstr>
      <vt:lpstr>FCX</vt:lpstr>
      <vt:lpstr>FCY</vt:lpstr>
      <vt:lpstr>FKATH</vt:lpstr>
      <vt:lpstr>FRX</vt:lpstr>
      <vt:lpstr>FRY</vt:lpstr>
      <vt:lpstr>FVX</vt:lpstr>
      <vt:lpstr>FVY</vt:lpstr>
      <vt:lpstr>FX_MAGNET</vt:lpstr>
      <vt:lpstr>fxtotal</vt:lpstr>
      <vt:lpstr>FY_MAGNET</vt:lpstr>
      <vt:lpstr>fytotal</vt:lpstr>
      <vt:lpstr>Kappa</vt:lpstr>
      <vt:lpstr>lamda</vt:lpstr>
      <vt:lpstr>m</vt:lpstr>
      <vt:lpstr>m1f</vt:lpstr>
      <vt:lpstr>m2f</vt:lpstr>
      <vt:lpstr>magnet</vt:lpstr>
      <vt:lpstr>MAX_TIME</vt:lpstr>
      <vt:lpstr>miia</vt:lpstr>
      <vt:lpstr>miib</vt:lpstr>
      <vt:lpstr>NX</vt:lpstr>
      <vt:lpstr>NY</vt:lpstr>
      <vt:lpstr>omega</vt:lpstr>
      <vt:lpstr>period</vt:lpstr>
      <vt:lpstr>R_KAMP</vt:lpstr>
      <vt:lpstr>RX</vt:lpstr>
      <vt:lpstr>RY</vt:lpstr>
      <vt:lpstr>t</vt:lpstr>
      <vt:lpstr>VINFOUCAULT</vt:lpstr>
      <vt:lpstr>VSQUARE</vt:lpstr>
      <vt:lpstr>vxin</vt:lpstr>
      <vt:lpstr>XRON</vt:lpstr>
      <vt:lpstr>XRONOS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Pavlos Michas</cp:lastModifiedBy>
  <dcterms:created xsi:type="dcterms:W3CDTF">2006-02-22T20:24:35Z</dcterms:created>
  <dcterms:modified xsi:type="dcterms:W3CDTF">2016-11-10T21:40:57Z</dcterms:modified>
</cp:coreProperties>
</file>